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<sst xmlns="http://schemas.openxmlformats.org/spreadsheetml/2006/main" count="68" uniqueCount="41">
  <si>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</si>
  <si>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</si>
  <si>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</si>
  <si>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APRIL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</si>
  <si>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</si>
  <si>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</si>
  <si>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</si>
  <si>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</si>
  <si>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</si>
  <si>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</si>
  <si>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</si>
  <si>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</si>
  <si>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</si>
  <si>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</si>
  <si>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</si>
  <si>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</si>
  <si>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</si>
  <si>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</si>
  <si>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</si>
  <si>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</si>
  <si>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</si>
  <si>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</si>
  <si>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</si>
  <si>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</si>
  <si>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</si>
  <si>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</si>
  <si>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</si>
  <si>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</si>
  <si>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</si>
  <si>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</si>
  <si>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</si>
  <si>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</si>
  <si>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</si>
  <si>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APRIL 30,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</si>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</sst>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E8" sqref="E8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196778</v>
      </c>
      <c r="E8" s="39">
        <v>8943441.31</v>
      </c>
      <c r="F8" s="40">
        <f aca="true" t="shared" si="0" ref="F8:F16">E8*0.215</f>
        <v>1922839.88165</v>
      </c>
      <c r="G8" s="39">
        <v>9814731.34</v>
      </c>
      <c r="H8" s="41">
        <v>9219915</v>
      </c>
    </row>
    <row r="9" spans="1:8" ht="15.75" customHeight="1">
      <c r="A9" s="42" t="s">
        <v>18</v>
      </c>
      <c r="B9" s="43">
        <v>34442</v>
      </c>
      <c r="C9" s="44">
        <v>30</v>
      </c>
      <c r="D9" s="38">
        <v>275602</v>
      </c>
      <c r="E9" s="45">
        <v>13610264.53</v>
      </c>
      <c r="F9" s="46">
        <f t="shared" si="0"/>
        <v>2926206.87395</v>
      </c>
      <c r="G9" s="45">
        <v>13886079</v>
      </c>
      <c r="H9" s="41">
        <v>13662467</v>
      </c>
    </row>
    <row r="10" spans="1:8" ht="15.75" customHeight="1">
      <c r="A10" s="42" t="s">
        <v>19</v>
      </c>
      <c r="B10" s="43">
        <v>36880</v>
      </c>
      <c r="C10" s="44">
        <v>30</v>
      </c>
      <c r="D10" s="38">
        <v>311398</v>
      </c>
      <c r="E10" s="47">
        <v>11136457.05</v>
      </c>
      <c r="F10" s="46">
        <f t="shared" si="0"/>
        <v>2394338.2657500003</v>
      </c>
      <c r="G10" s="47">
        <v>11960206.6</v>
      </c>
      <c r="H10" s="48">
        <v>10359665</v>
      </c>
    </row>
    <row r="11" spans="1:8" ht="15.75" customHeight="1">
      <c r="A11" s="42" t="s">
        <v>20</v>
      </c>
      <c r="B11" s="43">
        <v>34524</v>
      </c>
      <c r="C11" s="44">
        <v>30</v>
      </c>
      <c r="D11" s="38">
        <v>255479</v>
      </c>
      <c r="E11" s="45">
        <v>21011933.29</v>
      </c>
      <c r="F11" s="46">
        <f t="shared" si="0"/>
        <v>4517565.65735</v>
      </c>
      <c r="G11" s="45">
        <v>21268991.01</v>
      </c>
      <c r="H11" s="48">
        <v>19089615</v>
      </c>
    </row>
    <row r="12" spans="1:8" ht="15.75" customHeight="1">
      <c r="A12" s="42" t="s">
        <v>21</v>
      </c>
      <c r="B12" s="43">
        <v>34474</v>
      </c>
      <c r="C12" s="44">
        <v>30</v>
      </c>
      <c r="D12" s="38">
        <v>118175</v>
      </c>
      <c r="E12" s="45">
        <v>9022757.24</v>
      </c>
      <c r="F12" s="46">
        <f t="shared" si="0"/>
        <v>1939892.8066</v>
      </c>
      <c r="G12" s="45">
        <v>10022749.42</v>
      </c>
      <c r="H12" s="48">
        <v>9251717</v>
      </c>
    </row>
    <row r="13" spans="1:8" ht="15.75" customHeight="1">
      <c r="A13" s="49" t="s">
        <v>22</v>
      </c>
      <c r="B13" s="50">
        <v>35258</v>
      </c>
      <c r="C13" s="44">
        <v>30</v>
      </c>
      <c r="D13" s="51">
        <v>172849</v>
      </c>
      <c r="E13" s="52">
        <v>11216630.08</v>
      </c>
      <c r="F13" s="53">
        <f t="shared" si="0"/>
        <v>2411575.4672</v>
      </c>
      <c r="G13" s="52">
        <v>12690335.13</v>
      </c>
      <c r="H13" s="54">
        <v>10372809</v>
      </c>
    </row>
    <row r="14" spans="1:8" ht="15.75" customHeight="1">
      <c r="A14" s="49" t="s">
        <v>23</v>
      </c>
      <c r="B14" s="50">
        <v>34909</v>
      </c>
      <c r="C14" s="44">
        <v>30</v>
      </c>
      <c r="D14" s="51">
        <v>71886</v>
      </c>
      <c r="E14" s="52">
        <v>2604775.6</v>
      </c>
      <c r="F14" s="53">
        <f t="shared" si="0"/>
        <v>560026.754</v>
      </c>
      <c r="G14" s="52">
        <v>2712573.77</v>
      </c>
      <c r="H14" s="54">
        <v>2713280</v>
      </c>
    </row>
    <row r="15" spans="1:8" ht="15.75" customHeight="1">
      <c r="A15" s="49" t="s">
        <v>24</v>
      </c>
      <c r="B15" s="50">
        <v>34311</v>
      </c>
      <c r="C15" s="44">
        <v>30</v>
      </c>
      <c r="D15" s="51">
        <v>149840</v>
      </c>
      <c r="E15" s="52">
        <v>8741545.11</v>
      </c>
      <c r="F15" s="53">
        <f t="shared" si="0"/>
        <v>1879432.19865</v>
      </c>
      <c r="G15" s="52">
        <v>9536111.43</v>
      </c>
      <c r="H15" s="54">
        <v>6809590</v>
      </c>
    </row>
    <row r="16" spans="1:8" ht="15.75" customHeight="1">
      <c r="A16" s="49" t="s">
        <v>25</v>
      </c>
      <c r="B16" s="50">
        <v>34266</v>
      </c>
      <c r="C16" s="44">
        <v>30</v>
      </c>
      <c r="D16" s="51">
        <v>79617</v>
      </c>
      <c r="E16" s="52">
        <v>3836674.65</v>
      </c>
      <c r="F16" s="53">
        <f t="shared" si="0"/>
        <v>824885.04975</v>
      </c>
      <c r="G16" s="52">
        <v>4369514.21</v>
      </c>
      <c r="H16" s="54">
        <v>4033130</v>
      </c>
    </row>
    <row r="17" spans="1:8" ht="15.75" customHeight="1">
      <c r="A17" s="42" t="s">
        <v>26</v>
      </c>
      <c r="B17" s="43">
        <v>34887</v>
      </c>
      <c r="C17" s="44">
        <v>30</v>
      </c>
      <c r="D17" s="38">
        <v>113158</v>
      </c>
      <c r="E17" s="45">
        <v>5070650.31</v>
      </c>
      <c r="F17" s="46">
        <f>E17*0.185</f>
        <v>938070.3073499999</v>
      </c>
      <c r="G17" s="45">
        <v>5609969.64</v>
      </c>
      <c r="H17" s="48">
        <v>5287320</v>
      </c>
    </row>
    <row r="18" spans="1:8" ht="15" customHeight="1">
      <c r="A18" s="42" t="s">
        <v>27</v>
      </c>
      <c r="B18" s="43">
        <v>34552</v>
      </c>
      <c r="C18" s="44">
        <v>30</v>
      </c>
      <c r="D18" s="38">
        <v>188169</v>
      </c>
      <c r="E18" s="45">
        <v>9466993.84</v>
      </c>
      <c r="F18" s="46">
        <f>E18*0.215</f>
        <v>2035403.6756</v>
      </c>
      <c r="G18" s="45">
        <v>9370185.79</v>
      </c>
      <c r="H18" s="48">
        <v>8675975</v>
      </c>
    </row>
    <row r="19" spans="1:8" ht="15.75" customHeight="1">
      <c r="A19" s="42" t="s">
        <v>28</v>
      </c>
      <c r="B19" s="43">
        <v>34582</v>
      </c>
      <c r="C19" s="44">
        <v>30</v>
      </c>
      <c r="D19" s="38">
        <v>127863</v>
      </c>
      <c r="E19" s="45">
        <v>9051417.75</v>
      </c>
      <c r="F19" s="46">
        <f>E19*0.215</f>
        <v>1946054.81625</v>
      </c>
      <c r="G19" s="45">
        <v>9536838.68</v>
      </c>
      <c r="H19" s="41">
        <v>9098837</v>
      </c>
    </row>
    <row r="20" spans="1:8" ht="15.75" customHeight="1">
      <c r="A20" s="49" t="s">
        <v>29</v>
      </c>
      <c r="B20" s="50">
        <v>34607</v>
      </c>
      <c r="C20" s="44">
        <v>30</v>
      </c>
      <c r="D20" s="51">
        <v>93269</v>
      </c>
      <c r="E20" s="52">
        <v>7021689.54</v>
      </c>
      <c r="F20" s="53">
        <f>E20*0.215</f>
        <v>1509663.2511</v>
      </c>
      <c r="G20" s="52">
        <v>7144605.49</v>
      </c>
      <c r="H20" s="55">
        <v>6534043</v>
      </c>
    </row>
    <row r="21" spans="1:8" ht="15.75" customHeight="1" thickBot="1">
      <c r="A21" s="56" t="s">
        <v>30</v>
      </c>
      <c r="B21" s="57">
        <v>34696</v>
      </c>
      <c r="C21" s="44">
        <v>30</v>
      </c>
      <c r="D21" s="51">
        <v>121390</v>
      </c>
      <c r="E21" s="58">
        <v>9152969.04</v>
      </c>
      <c r="F21" s="59">
        <f>E21*0.215</f>
        <v>1967888.3435999998</v>
      </c>
      <c r="G21" s="58">
        <v>9534049.77</v>
      </c>
      <c r="H21" s="55">
        <v>8237321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2275473</v>
      </c>
      <c r="E22" s="64">
        <f>SUM(E8:E21)</f>
        <v>129888199.34</v>
      </c>
      <c r="F22" s="64">
        <f>SUM(F8:F21)</f>
        <v>27773843.3488</v>
      </c>
      <c r="G22" s="65">
        <f>SUM(G8:G21)</f>
        <v>137456941.27999997</v>
      </c>
      <c r="H22" s="64">
        <f>SUM(H8:H21)</f>
        <v>123345684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D8+1836033</f>
        <v>2032811</v>
      </c>
      <c r="D34" s="79">
        <f>E8+80538386</f>
        <v>89481827.31</v>
      </c>
      <c r="E34" s="80">
        <f aca="true" t="shared" si="1" ref="E34:E42">0.215*D34</f>
        <v>19238592.87165</v>
      </c>
      <c r="F34" s="81"/>
    </row>
    <row r="35" spans="1:6" ht="15.75" customHeight="1">
      <c r="A35" s="42" t="s">
        <v>18</v>
      </c>
      <c r="B35" s="43">
        <v>34442</v>
      </c>
      <c r="C35" s="80">
        <f>D9+2539458</f>
        <v>2815060</v>
      </c>
      <c r="D35" s="82">
        <f>E9+124146187</f>
        <v>137756451.53</v>
      </c>
      <c r="E35" s="80">
        <f t="shared" si="1"/>
        <v>29617637.07895</v>
      </c>
      <c r="F35" s="81"/>
    </row>
    <row r="36" spans="1:7" ht="15.75" customHeight="1">
      <c r="A36" s="42" t="s">
        <v>19</v>
      </c>
      <c r="B36" s="43">
        <v>36880</v>
      </c>
      <c r="C36" s="80">
        <f>D10+2980490</f>
        <v>3291888</v>
      </c>
      <c r="D36" s="82">
        <f>E10+101685905</f>
        <v>112822362.05</v>
      </c>
      <c r="E36" s="80">
        <f t="shared" si="1"/>
        <v>24256807.840749998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D11+2297362</f>
        <v>2552841</v>
      </c>
      <c r="D37" s="82">
        <f>E11+189934026</f>
        <v>210945959.29</v>
      </c>
      <c r="E37" s="80">
        <f t="shared" si="1"/>
        <v>45353381.24735</v>
      </c>
      <c r="F37" s="81"/>
    </row>
    <row r="38" spans="1:6" ht="15.75" customHeight="1">
      <c r="A38" s="42" t="s">
        <v>21</v>
      </c>
      <c r="B38" s="43">
        <v>34474</v>
      </c>
      <c r="C38" s="80">
        <f>D12+1124354</f>
        <v>1242529</v>
      </c>
      <c r="D38" s="82">
        <f>E12+84556514</f>
        <v>93579271.24</v>
      </c>
      <c r="E38" s="80">
        <f t="shared" si="1"/>
        <v>20119543.3166</v>
      </c>
      <c r="F38" s="81"/>
    </row>
    <row r="39" spans="1:6" ht="16.5" customHeight="1">
      <c r="A39" s="49" t="s">
        <v>22</v>
      </c>
      <c r="B39" s="50">
        <v>35258</v>
      </c>
      <c r="C39" s="83">
        <f>D13+1623418</f>
        <v>1796267</v>
      </c>
      <c r="D39" s="84">
        <f>E13+106679228</f>
        <v>117895858.08</v>
      </c>
      <c r="E39" s="83">
        <f t="shared" si="1"/>
        <v>25347609.4872</v>
      </c>
      <c r="F39" s="76"/>
    </row>
    <row r="40" spans="1:6" ht="15.75" customHeight="1">
      <c r="A40" s="49" t="s">
        <v>23</v>
      </c>
      <c r="B40" s="50">
        <v>34909</v>
      </c>
      <c r="C40" s="83">
        <f>D14+688391</f>
        <v>760277</v>
      </c>
      <c r="D40" s="84">
        <f>E14+24198178</f>
        <v>26802953.6</v>
      </c>
      <c r="E40" s="83">
        <f t="shared" si="1"/>
        <v>5762635.024</v>
      </c>
      <c r="F40" s="74"/>
    </row>
    <row r="41" spans="1:6" ht="15.75" customHeight="1">
      <c r="A41" s="49" t="s">
        <v>24</v>
      </c>
      <c r="B41" s="50">
        <v>34311</v>
      </c>
      <c r="C41" s="83">
        <f>D15+1438334</f>
        <v>1588174</v>
      </c>
      <c r="D41" s="84">
        <f>E15+74783732</f>
        <v>83525277.11</v>
      </c>
      <c r="E41" s="83">
        <f t="shared" si="1"/>
        <v>17957934.57865</v>
      </c>
      <c r="F41" s="5"/>
    </row>
    <row r="42" spans="1:6" ht="15.75" customHeight="1">
      <c r="A42" s="49" t="s">
        <v>25</v>
      </c>
      <c r="B42" s="50">
        <v>34266</v>
      </c>
      <c r="C42" s="83">
        <f>D16+780691</f>
        <v>860308</v>
      </c>
      <c r="D42" s="84">
        <f>E16+37566733</f>
        <v>41403407.65</v>
      </c>
      <c r="E42" s="83">
        <f t="shared" si="1"/>
        <v>8901732.644749999</v>
      </c>
      <c r="F42" s="5"/>
    </row>
    <row r="43" spans="1:6" ht="15.75" customHeight="1">
      <c r="A43" s="42" t="s">
        <v>26</v>
      </c>
      <c r="B43" s="43">
        <v>34887</v>
      </c>
      <c r="C43" s="80">
        <f>D17+998211</f>
        <v>1111369</v>
      </c>
      <c r="D43" s="82">
        <f>E17+45608803</f>
        <v>50679453.31</v>
      </c>
      <c r="E43" s="80">
        <f>F17+8561659</f>
        <v>9499729.30735</v>
      </c>
      <c r="F43" s="85"/>
    </row>
    <row r="44" spans="1:6" ht="15.75" customHeight="1">
      <c r="A44" s="42" t="s">
        <v>27</v>
      </c>
      <c r="B44" s="43">
        <v>34552</v>
      </c>
      <c r="C44" s="80">
        <f>D18+1753186</f>
        <v>1941355</v>
      </c>
      <c r="D44" s="82">
        <f>E18+85447808</f>
        <v>94914801.84</v>
      </c>
      <c r="E44" s="80">
        <f>0.215*D44</f>
        <v>20406682.395600002</v>
      </c>
      <c r="F44" s="85"/>
    </row>
    <row r="45" spans="1:6" ht="15.75" customHeight="1">
      <c r="A45" s="42" t="s">
        <v>28</v>
      </c>
      <c r="B45" s="43">
        <v>34582</v>
      </c>
      <c r="C45" s="80">
        <f>D19+1205079</f>
        <v>1332942</v>
      </c>
      <c r="D45" s="82">
        <f>E19+82345271</f>
        <v>91396688.75</v>
      </c>
      <c r="E45" s="80">
        <f>0.215*D45</f>
        <v>19650288.08125</v>
      </c>
      <c r="F45" s="85"/>
    </row>
    <row r="46" spans="1:6" ht="16.5" customHeight="1">
      <c r="A46" s="49" t="s">
        <v>29</v>
      </c>
      <c r="B46" s="50">
        <v>34607</v>
      </c>
      <c r="C46" s="83">
        <f>D20+863776</f>
        <v>957045</v>
      </c>
      <c r="D46" s="84">
        <f>E20+61102101</f>
        <v>68123790.54</v>
      </c>
      <c r="E46" s="83">
        <f>0.215*D46</f>
        <v>14646614.966100002</v>
      </c>
      <c r="F46" s="5"/>
    </row>
    <row r="47" spans="1:6" ht="15.75" customHeight="1" thickBot="1">
      <c r="A47" s="56" t="s">
        <v>30</v>
      </c>
      <c r="B47" s="57">
        <v>34696</v>
      </c>
      <c r="C47" s="83">
        <f>D21+1138086</f>
        <v>1259476</v>
      </c>
      <c r="D47" s="84">
        <f>E21+78033421</f>
        <v>87186390.03999999</v>
      </c>
      <c r="E47" s="83">
        <f>0.215*D47</f>
        <v>18745073.858599998</v>
      </c>
      <c r="F47" s="5"/>
    </row>
    <row r="48" spans="1:6" ht="18" customHeight="1" thickBot="1">
      <c r="A48" s="60" t="s">
        <v>31</v>
      </c>
      <c r="B48" s="86"/>
      <c r="C48" s="63">
        <f>SUM(C34:C47)</f>
        <v>23542342</v>
      </c>
      <c r="D48" s="64">
        <f>SUM(D34:D47)</f>
        <v>1306514492.3400002</v>
      </c>
      <c r="E48" s="64">
        <f>SUM(E34:E47)</f>
        <v>279504262.69879997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2004-05-14T23:11:17Z</dcterms:created>
  <dcterms:modified xsi:type="dcterms:W3CDTF">2004-05-14T23:11:30Z</dcterms:modified>
  <cp:category/>
  <cp:version/>
  <cp:contentType/>
  <cp:contentStatus/>
</cp:coreProperties>
</file>