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<sst xmlns="http://schemas.openxmlformats.org/spreadsheetml/2006/main" count="60" uniqueCount="41">
  <si>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</si>
  <si>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</si>
  <si>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</si>
  <si>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</si>
  <si>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</si>
  <si>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</si>
  <si>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</si>
  <si>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</si>
  <si>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</si>
  <si>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</si>
  <si>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</si>
  <si>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</si>
  <si>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</si>
  <si>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</si>
  <si>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</si>
  <si>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</si>
  <si>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</si>
  <si>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</si>
  <si>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</si>
  <si>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</si>
  <si>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</si>
  <si>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</si>
  <si>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</si>
  <si>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</si>
  <si>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</si>
  <si>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</si>
  <si>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</si>
  <si>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</si>
  <si>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</si>
  <si>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</si>
  <si>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</si>
  <si>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</si>
  <si>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</si>
  <si>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FEBRUARY 29,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</si>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</sst>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29</v>
      </c>
      <c r="D9" s="25">
        <v>128763</v>
      </c>
      <c r="E9" s="26">
        <v>11544406.94</v>
      </c>
      <c r="F9" s="26">
        <v>2077993.21</v>
      </c>
      <c r="G9" s="26">
        <f>E9-F9</f>
        <v>9466413.73</v>
      </c>
      <c r="H9" s="27">
        <f>G9*0.185</f>
        <v>1751286.54005</v>
      </c>
      <c r="I9" s="28"/>
      <c r="J9" s="5"/>
      <c r="K9" s="5"/>
      <c r="L9" s="5"/>
    </row>
    <row r="10" spans="1:12" ht="12.75">
      <c r="A10" s="29" t="s">
        <v>19</v>
      </c>
      <c r="B10" s="20">
        <v>37762</v>
      </c>
      <c r="C10" s="30">
        <v>29</v>
      </c>
      <c r="D10" s="31">
        <v>115432</v>
      </c>
      <c r="E10" s="32">
        <v>5113317.71</v>
      </c>
      <c r="F10" s="32">
        <v>920397.2</v>
      </c>
      <c r="G10" s="32">
        <f>E10-F10</f>
        <v>4192920.51</v>
      </c>
      <c r="H10" s="33">
        <f>G10*0.185</f>
        <v>775690.29435</v>
      </c>
      <c r="I10" s="5"/>
      <c r="J10" s="5"/>
      <c r="K10" s="5"/>
      <c r="L10" s="5"/>
    </row>
    <row r="11" spans="1:12" ht="13.5" thickBot="1">
      <c r="A11" s="34" t="s">
        <v>20</v>
      </c>
      <c r="B11" s="35">
        <v>37974</v>
      </c>
      <c r="C11" s="36">
        <v>29</v>
      </c>
      <c r="D11" s="37">
        <v>176216</v>
      </c>
      <c r="E11" s="38">
        <v>6254390.36</v>
      </c>
      <c r="F11" s="38">
        <v>1125790.27</v>
      </c>
      <c r="G11" s="38">
        <f>E11-F11</f>
        <v>5128600.09</v>
      </c>
      <c r="H11" s="39">
        <f>G11*0.185</f>
        <v>948791.01665</v>
      </c>
      <c r="I11" s="5"/>
      <c r="J11" s="5"/>
      <c r="K11" s="5"/>
      <c r="L11" s="5"/>
    </row>
    <row r="12" spans="1:12" ht="13.5" thickBot="1">
      <c r="A12" s="34" t="s">
        <v>21</v>
      </c>
      <c r="B12" s="35"/>
      <c r="C12" s="36"/>
      <c r="D12" s="37">
        <f>SUM(D9:D11)</f>
        <v>420411</v>
      </c>
      <c r="E12" s="38">
        <f>SUM(E9:E11)</f>
        <v>22912115.009999998</v>
      </c>
      <c r="F12" s="38">
        <f>SUM(F9:F11)</f>
        <v>4124180.68</v>
      </c>
      <c r="G12" s="38">
        <f>SUM(G9:G11)</f>
        <v>18787934.33</v>
      </c>
      <c r="H12" s="39">
        <f>SUM(H9:H11)</f>
        <v>3475767.85105</v>
      </c>
      <c r="I12" s="5"/>
      <c r="J12" s="5"/>
      <c r="K12" s="5"/>
      <c r="L12" s="5"/>
    </row>
    <row r="13" spans="1:12" ht="12.75">
      <c r="A13" s="40"/>
      <c r="B13" s="41"/>
      <c r="C13" s="42"/>
      <c r="D13" s="43"/>
      <c r="E13" s="44"/>
      <c r="F13" s="44"/>
      <c r="G13" s="44"/>
      <c r="H13" s="28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5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6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47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86"/>
      <c r="G25" s="86"/>
      <c r="H25" s="86"/>
      <c r="I25" s="5"/>
      <c r="J25" s="5"/>
      <c r="K25" s="5"/>
      <c r="L25" s="5"/>
    </row>
    <row r="26" spans="1:12" ht="15">
      <c r="A26" s="48"/>
      <c r="B26" s="49"/>
      <c r="C26" s="85" t="s">
        <v>27</v>
      </c>
      <c r="D26" s="85"/>
      <c r="E26" s="85"/>
      <c r="F26" s="85" t="s">
        <v>28</v>
      </c>
      <c r="G26" s="85"/>
      <c r="H26" s="85"/>
      <c r="I26" s="5"/>
      <c r="J26" s="5"/>
      <c r="K26" s="5"/>
      <c r="L26" s="5"/>
    </row>
    <row r="27" spans="1:12" ht="13.5" thickBot="1">
      <c r="A27" s="48"/>
      <c r="B27" s="49"/>
      <c r="C27" s="48"/>
      <c r="D27" s="50"/>
      <c r="E27" s="51"/>
      <c r="F27" s="52"/>
      <c r="G27" s="53"/>
      <c r="H27" s="54"/>
      <c r="I27" s="5"/>
      <c r="J27" s="5"/>
      <c r="K27" s="5"/>
      <c r="L27" s="5"/>
    </row>
    <row r="28" spans="1:12" ht="13.5" thickBot="1">
      <c r="A28" s="15" t="s">
        <v>10</v>
      </c>
      <c r="B28" s="55">
        <v>38019</v>
      </c>
      <c r="C28" s="56">
        <v>37988</v>
      </c>
      <c r="D28" s="57" t="s">
        <v>29</v>
      </c>
      <c r="E28" s="58" t="s">
        <v>30</v>
      </c>
      <c r="F28" s="56">
        <v>37654</v>
      </c>
      <c r="G28" s="57" t="s">
        <v>29</v>
      </c>
      <c r="H28" s="58" t="s">
        <v>30</v>
      </c>
      <c r="I28" s="5"/>
      <c r="J28" s="5"/>
      <c r="K28" s="5"/>
      <c r="L28" s="5"/>
    </row>
    <row r="29" spans="1:12" ht="12.75">
      <c r="A29" s="23" t="s">
        <v>18</v>
      </c>
      <c r="B29" s="59">
        <f>E9</f>
        <v>11544406.94</v>
      </c>
      <c r="C29" s="26">
        <v>11188266.56</v>
      </c>
      <c r="D29" s="60">
        <f>B29-C29</f>
        <v>356140.37999999896</v>
      </c>
      <c r="E29" s="61">
        <f>D29/C29</f>
        <v>0.031831595903628426</v>
      </c>
      <c r="F29" s="26">
        <v>11850378</v>
      </c>
      <c r="G29" s="62">
        <f>B29-F29</f>
        <v>-305971.0600000005</v>
      </c>
      <c r="H29" s="61">
        <f>G29/F29</f>
        <v>-0.025819519006060443</v>
      </c>
      <c r="I29" s="5"/>
      <c r="J29" s="5"/>
      <c r="K29" s="5"/>
      <c r="L29" s="5"/>
    </row>
    <row r="30" spans="1:12" ht="12.75">
      <c r="A30" s="29" t="s">
        <v>19</v>
      </c>
      <c r="B30" s="63">
        <f>E10</f>
        <v>5113317.71</v>
      </c>
      <c r="C30" s="32">
        <v>4832865.95</v>
      </c>
      <c r="D30" s="64">
        <f>B30-C30</f>
        <v>280451.7599999998</v>
      </c>
      <c r="E30" s="65">
        <f>D30/C30</f>
        <v>0.05803011358094875</v>
      </c>
      <c r="F30" s="32">
        <v>0</v>
      </c>
      <c r="G30" s="66"/>
      <c r="H30" s="65"/>
      <c r="I30" s="5"/>
      <c r="J30" s="5"/>
      <c r="K30" s="5"/>
      <c r="L30" s="5"/>
    </row>
    <row r="31" spans="1:12" ht="13.5" thickBot="1">
      <c r="A31" s="34" t="s">
        <v>20</v>
      </c>
      <c r="B31" s="67">
        <f>E11</f>
        <v>6254390.36</v>
      </c>
      <c r="C31" s="38">
        <v>5988923.8</v>
      </c>
      <c r="D31" s="68">
        <f>B31-C31</f>
        <v>265466.5600000005</v>
      </c>
      <c r="E31" s="69">
        <f>D31/C31</f>
        <v>0.04432625440984915</v>
      </c>
      <c r="F31" s="38">
        <v>0</v>
      </c>
      <c r="G31" s="70"/>
      <c r="H31" s="69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71"/>
      <c r="D37" s="71"/>
      <c r="E37" s="71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71"/>
      <c r="D38" s="71"/>
      <c r="E38" s="7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2"/>
      <c r="C39" s="73" t="s">
        <v>33</v>
      </c>
      <c r="D39" s="71"/>
      <c r="E39" s="71"/>
      <c r="F39" s="4"/>
      <c r="G39" s="4"/>
      <c r="H39" s="4"/>
      <c r="I39" s="5"/>
      <c r="J39" s="5"/>
      <c r="K39" s="5"/>
      <c r="L39" s="5"/>
    </row>
    <row r="40" spans="1:12" ht="15">
      <c r="A40" s="1"/>
      <c r="B40" s="72"/>
      <c r="C40" s="73" t="s">
        <v>34</v>
      </c>
      <c r="D40" s="71"/>
      <c r="E40" s="71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74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75"/>
      <c r="B42" s="41"/>
      <c r="C42" s="75"/>
      <c r="D42" s="75"/>
      <c r="E42" s="75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35</v>
      </c>
      <c r="D43" s="15" t="s">
        <v>35</v>
      </c>
      <c r="E43" s="15" t="s">
        <v>35</v>
      </c>
      <c r="F43" s="15" t="s">
        <v>35</v>
      </c>
      <c r="G43" s="15" t="s">
        <v>35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36</v>
      </c>
      <c r="C44" s="19" t="s">
        <v>13</v>
      </c>
      <c r="D44" s="19" t="s">
        <v>37</v>
      </c>
      <c r="E44" s="19" t="s">
        <v>38</v>
      </c>
      <c r="F44" s="19" t="s">
        <v>8</v>
      </c>
      <c r="G44" s="19" t="s">
        <v>39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76">
        <f>D9+907859</f>
        <v>1036622</v>
      </c>
      <c r="D45" s="77">
        <f>E9+76217786</f>
        <v>87762192.94</v>
      </c>
      <c r="E45" s="77">
        <f>F9+13719201</f>
        <v>15797194.21</v>
      </c>
      <c r="F45" s="77">
        <f>G9+62498586</f>
        <v>71964999.73</v>
      </c>
      <c r="G45" s="77">
        <f>0.185*F45</f>
        <v>13313524.95005</v>
      </c>
      <c r="H45" s="4"/>
      <c r="I45" s="5"/>
      <c r="J45" s="5"/>
      <c r="K45" s="5"/>
      <c r="L45" s="5"/>
    </row>
    <row r="46" spans="1:12" ht="12.75">
      <c r="A46" s="29" t="s">
        <v>19</v>
      </c>
      <c r="B46" s="20">
        <v>37762</v>
      </c>
      <c r="C46" s="78">
        <f>D10+883757</f>
        <v>999189</v>
      </c>
      <c r="D46" s="79">
        <f>E10+30863821</f>
        <v>35977138.71</v>
      </c>
      <c r="E46" s="79">
        <f>F10+5555487</f>
        <v>6475884.2</v>
      </c>
      <c r="F46" s="79">
        <f>G10+25308332</f>
        <v>29501252.509999998</v>
      </c>
      <c r="G46" s="79">
        <f>0.185*F46</f>
        <v>5457731.714349999</v>
      </c>
      <c r="H46" s="4"/>
      <c r="I46" s="5"/>
      <c r="J46" s="5"/>
      <c r="K46" s="5"/>
      <c r="L46" s="5"/>
    </row>
    <row r="47" spans="1:12" ht="13.5" thickBot="1">
      <c r="A47" s="34" t="s">
        <v>20</v>
      </c>
      <c r="B47" s="35">
        <v>37974</v>
      </c>
      <c r="C47" s="80">
        <f>D11+325461</f>
        <v>501677</v>
      </c>
      <c r="D47" s="81">
        <f>E11+9473897</f>
        <v>15728287.36</v>
      </c>
      <c r="E47" s="81">
        <f>F11+1705301</f>
        <v>2831091.27</v>
      </c>
      <c r="F47" s="81">
        <f>G11+7768596</f>
        <v>12897196.09</v>
      </c>
      <c r="G47" s="81">
        <f>0.185*F47</f>
        <v>2385981.27665</v>
      </c>
      <c r="H47" s="4"/>
      <c r="I47" s="5"/>
      <c r="J47" s="5"/>
      <c r="K47" s="5"/>
      <c r="L47" s="5"/>
    </row>
    <row r="48" spans="1:12" ht="13.5" thickBot="1">
      <c r="A48" s="34" t="s">
        <v>21</v>
      </c>
      <c r="B48" s="35"/>
      <c r="C48" s="80">
        <f>SUM(C45:C47)</f>
        <v>2537488</v>
      </c>
      <c r="D48" s="81">
        <f>SUM(D45:D47)</f>
        <v>139467619.01</v>
      </c>
      <c r="E48" s="81">
        <f>SUM(E45:E47)</f>
        <v>25104169.68</v>
      </c>
      <c r="F48" s="81">
        <f>SUM(F45:F47)</f>
        <v>114363448.33000001</v>
      </c>
      <c r="G48" s="81">
        <f>SUM(G45:G47)</f>
        <v>21157237.94105</v>
      </c>
      <c r="H48" s="4"/>
      <c r="I48" s="5"/>
      <c r="J48" s="5"/>
      <c r="K48" s="5"/>
      <c r="L48" s="5"/>
    </row>
    <row r="49" spans="1:12" ht="12">
      <c r="A49" s="5"/>
      <c r="B49" s="5"/>
      <c r="C49" s="82"/>
      <c r="D49" s="82"/>
      <c r="E49" s="82"/>
      <c r="F49" s="82"/>
      <c r="G49" s="82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83"/>
      <c r="B51" s="83"/>
      <c r="C51" s="83"/>
      <c r="D51" s="83"/>
      <c r="E51" s="5"/>
      <c r="F51" s="5"/>
      <c r="G51" s="5"/>
      <c r="H51" s="5"/>
      <c r="I51" s="5"/>
      <c r="J51" s="5"/>
      <c r="K51" s="5"/>
      <c r="L51" s="5"/>
    </row>
    <row r="52" spans="1:12" ht="15">
      <c r="A52" s="84"/>
      <c r="B52" s="83"/>
      <c r="C52" s="83"/>
      <c r="D52" s="83"/>
      <c r="E52" s="5"/>
      <c r="F52" s="5"/>
      <c r="G52" s="5"/>
      <c r="H52" s="5"/>
      <c r="I52" s="5"/>
      <c r="J52" s="5"/>
      <c r="K52" s="5"/>
      <c r="L52" s="5"/>
    </row>
    <row r="53" spans="1:12" ht="12">
      <c r="A53" s="83"/>
      <c r="B53" s="83"/>
      <c r="C53" s="83"/>
      <c r="D53" s="83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A1:D65536 F1:IV65536 E21:E65536 E1:E19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2004-03-12T22:37:32Z</dcterms:created>
  <dcterms:modified xsi:type="dcterms:W3CDTF">2004-03-12T22:41:08Z</dcterms:modified>
  <cp:category/>
  <cp:version/>
  <cp:contentType/>
  <cp:contentStatus/>
</cp:coreProperties>
</file>