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<sst xmlns="http://schemas.openxmlformats.org/spreadsheetml/2006/main" count="66" uniqueCount="41">
  <si>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</si>
  <si>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</si>
  <si>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</si>
  <si>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FEBRUARY 2009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</si>
  <si>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</si>
  <si>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</si>
  <si>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</si>
  <si>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</si>
  <si>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</si>
  <si>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</si>
  <si>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</si>
  <si>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</si>
  <si>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</si>
  <si>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</si>
  <si>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</si>
  <si>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</si>
  <si>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</si>
  <si>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</si>
  <si>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</si>
  <si>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</si>
  <si>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</si>
  <si>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</si>
  <si>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</si>
  <si>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</si>
  <si>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</si>
  <si>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</si>
  <si>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</si>
  <si>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</si>
  <si>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</si>
  <si>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</si>
  <si>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</si>
  <si>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</si>
  <si>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2008 -  FEBRUARY 28, 2009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</si>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</sst>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right"/>
      <protection/>
    </xf>
    <xf numFmtId="176" fontId="1" fillId="0" borderId="2" xfId="0" applyNumberFormat="1" applyFont="1" applyFill="1" applyBorder="1" applyAlignment="1">
      <alignment horizontal="right"/>
    </xf>
    <xf numFmtId="5" fontId="1" fillId="0" borderId="2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right"/>
    </xf>
    <xf numFmtId="5" fontId="1" fillId="0" borderId="7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right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right"/>
      <protection/>
    </xf>
    <xf numFmtId="37" fontId="1" fillId="0" borderId="7" xfId="0" applyNumberFormat="1" applyFont="1" applyFill="1" applyBorder="1" applyAlignment="1" applyProtection="1">
      <alignment horizontal="right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right"/>
      <protection/>
    </xf>
    <xf numFmtId="37" fontId="4" fillId="0" borderId="7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15" sqref="A15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2.25390625" style="8" customWidth="1"/>
    <col min="4" max="4" width="15.625" style="8" customWidth="1"/>
    <col min="5" max="5" width="16.00390625" style="8" customWidth="1"/>
    <col min="6" max="6" width="12.5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28</v>
      </c>
      <c r="D8" s="38">
        <v>119721</v>
      </c>
      <c r="E8" s="39">
        <v>8542705.04</v>
      </c>
      <c r="F8" s="40">
        <f aca="true" t="shared" si="0" ref="F8:F20">E8*0.215</f>
        <v>1836681.5835999998</v>
      </c>
      <c r="G8" s="39">
        <v>8214792.39</v>
      </c>
      <c r="H8" s="41">
        <v>9087454.5</v>
      </c>
    </row>
    <row r="9" spans="1:8" ht="15.75" customHeight="1">
      <c r="A9" s="42" t="s">
        <v>18</v>
      </c>
      <c r="B9" s="43">
        <v>36880</v>
      </c>
      <c r="C9" s="44">
        <v>28</v>
      </c>
      <c r="D9" s="38">
        <v>282219</v>
      </c>
      <c r="E9" s="45">
        <v>14070038.36</v>
      </c>
      <c r="F9" s="46">
        <f t="shared" si="0"/>
        <v>3025058.2473999998</v>
      </c>
      <c r="G9" s="45">
        <v>13983296.47</v>
      </c>
      <c r="H9" s="47">
        <v>13580822.23</v>
      </c>
    </row>
    <row r="10" spans="1:8" ht="15.75" customHeight="1">
      <c r="A10" s="42" t="s">
        <v>19</v>
      </c>
      <c r="B10" s="43">
        <v>34524</v>
      </c>
      <c r="C10" s="44">
        <v>28</v>
      </c>
      <c r="D10" s="38">
        <v>178701</v>
      </c>
      <c r="E10" s="45">
        <v>21282798.16</v>
      </c>
      <c r="F10" s="46">
        <f t="shared" si="0"/>
        <v>4575801.6044</v>
      </c>
      <c r="G10" s="45">
        <v>20727562.9</v>
      </c>
      <c r="H10" s="47">
        <v>24466003.73</v>
      </c>
    </row>
    <row r="11" spans="1:8" ht="15.75" customHeight="1">
      <c r="A11" s="42" t="s">
        <v>20</v>
      </c>
      <c r="B11" s="43">
        <v>34474</v>
      </c>
      <c r="C11" s="44">
        <v>28</v>
      </c>
      <c r="D11" s="38">
        <v>135751</v>
      </c>
      <c r="E11" s="45">
        <v>8080828.67</v>
      </c>
      <c r="F11" s="46">
        <f t="shared" si="0"/>
        <v>1737378.16405</v>
      </c>
      <c r="G11" s="45">
        <v>8777527.9</v>
      </c>
      <c r="H11" s="47">
        <v>8966919.23</v>
      </c>
    </row>
    <row r="12" spans="1:8" ht="15.75" customHeight="1">
      <c r="A12" s="42" t="s">
        <v>21</v>
      </c>
      <c r="B12" s="43">
        <v>38127</v>
      </c>
      <c r="C12" s="44">
        <v>28</v>
      </c>
      <c r="D12" s="38">
        <v>161968</v>
      </c>
      <c r="E12" s="45">
        <v>11603648.89</v>
      </c>
      <c r="F12" s="46">
        <f t="shared" si="0"/>
        <v>2494784.5113500003</v>
      </c>
      <c r="G12" s="45">
        <v>11390957.63</v>
      </c>
      <c r="H12" s="47">
        <v>11608112.36</v>
      </c>
    </row>
    <row r="13" spans="1:8" ht="15.75" customHeight="1">
      <c r="A13" s="48" t="s">
        <v>22</v>
      </c>
      <c r="B13" s="49">
        <v>35258</v>
      </c>
      <c r="C13" s="50">
        <v>28</v>
      </c>
      <c r="D13" s="51">
        <v>150630</v>
      </c>
      <c r="E13" s="52">
        <v>11487574.93</v>
      </c>
      <c r="F13" s="53">
        <f t="shared" si="0"/>
        <v>2469828.60995</v>
      </c>
      <c r="G13" s="52">
        <v>11713674.72</v>
      </c>
      <c r="H13" s="54">
        <v>11536773.02</v>
      </c>
    </row>
    <row r="14" spans="1:8" ht="15.75" customHeight="1">
      <c r="A14" s="48" t="s">
        <v>23</v>
      </c>
      <c r="B14" s="49">
        <v>34909</v>
      </c>
      <c r="C14" s="50">
        <v>28</v>
      </c>
      <c r="D14" s="51">
        <v>54347</v>
      </c>
      <c r="E14" s="52">
        <v>2156640.23</v>
      </c>
      <c r="F14" s="53">
        <f t="shared" si="0"/>
        <v>463677.64944999997</v>
      </c>
      <c r="G14" s="52">
        <v>2147978.92</v>
      </c>
      <c r="H14" s="54">
        <v>2669870.82</v>
      </c>
    </row>
    <row r="15" spans="1:8" ht="15.75" customHeight="1">
      <c r="A15" s="48" t="s">
        <v>24</v>
      </c>
      <c r="B15" s="49">
        <v>38495</v>
      </c>
      <c r="C15" s="50">
        <v>28</v>
      </c>
      <c r="D15" s="51">
        <v>375383</v>
      </c>
      <c r="E15" s="52">
        <v>26921933.99</v>
      </c>
      <c r="F15" s="53">
        <f t="shared" si="0"/>
        <v>5788215.8078499995</v>
      </c>
      <c r="G15" s="52">
        <v>28354622.68</v>
      </c>
      <c r="H15" s="54">
        <v>26518245.92</v>
      </c>
    </row>
    <row r="16" spans="1:8" ht="15.75" customHeight="1">
      <c r="A16" s="42" t="s">
        <v>25</v>
      </c>
      <c r="B16" s="43">
        <v>39218</v>
      </c>
      <c r="C16" s="44">
        <v>28</v>
      </c>
      <c r="D16" s="38">
        <v>54951</v>
      </c>
      <c r="E16" s="45">
        <v>5309992.74</v>
      </c>
      <c r="F16" s="46">
        <f t="shared" si="0"/>
        <v>1141648.4391</v>
      </c>
      <c r="G16" s="45">
        <v>5328314.99</v>
      </c>
      <c r="H16" s="47">
        <v>4893942.36</v>
      </c>
    </row>
    <row r="17" spans="1:8" ht="15" customHeight="1">
      <c r="A17" s="42" t="s">
        <v>26</v>
      </c>
      <c r="B17" s="43">
        <v>34552</v>
      </c>
      <c r="C17" s="44">
        <v>28</v>
      </c>
      <c r="D17" s="38">
        <v>160893</v>
      </c>
      <c r="E17" s="45">
        <v>13881964.35</v>
      </c>
      <c r="F17" s="46">
        <f t="shared" si="0"/>
        <v>2984622.33525</v>
      </c>
      <c r="G17" s="45">
        <v>13561099.4</v>
      </c>
      <c r="H17" s="47">
        <v>15870551.13</v>
      </c>
    </row>
    <row r="18" spans="1:8" ht="15.75" customHeight="1">
      <c r="A18" s="42" t="s">
        <v>27</v>
      </c>
      <c r="B18" s="43">
        <v>34582</v>
      </c>
      <c r="C18" s="44">
        <v>28</v>
      </c>
      <c r="D18" s="38">
        <v>90677</v>
      </c>
      <c r="E18" s="45">
        <v>9233795.88</v>
      </c>
      <c r="F18" s="46">
        <f t="shared" si="0"/>
        <v>1985266.1142000002</v>
      </c>
      <c r="G18" s="45">
        <v>9543867.18</v>
      </c>
      <c r="H18" s="47">
        <v>10422781.86</v>
      </c>
    </row>
    <row r="19" spans="1:8" ht="15.75" customHeight="1">
      <c r="A19" s="48" t="s">
        <v>28</v>
      </c>
      <c r="B19" s="49">
        <v>34607</v>
      </c>
      <c r="C19" s="50">
        <v>28</v>
      </c>
      <c r="D19" s="51">
        <v>81241</v>
      </c>
      <c r="E19" s="52">
        <v>7876126.8</v>
      </c>
      <c r="F19" s="53">
        <f t="shared" si="0"/>
        <v>1693367.2619999999</v>
      </c>
      <c r="G19" s="52">
        <v>7465796.26</v>
      </c>
      <c r="H19" s="54">
        <v>8764125.17</v>
      </c>
    </row>
    <row r="20" spans="1:8" ht="15.75" customHeight="1" thickBot="1">
      <c r="A20" s="55" t="s">
        <v>29</v>
      </c>
      <c r="B20" s="56">
        <v>34696</v>
      </c>
      <c r="C20" s="50">
        <v>28</v>
      </c>
      <c r="D20" s="51">
        <v>112536</v>
      </c>
      <c r="E20" s="52">
        <v>12938354.1</v>
      </c>
      <c r="F20" s="53">
        <f t="shared" si="0"/>
        <v>2781746.1314999997</v>
      </c>
      <c r="G20" s="52">
        <v>12022765</v>
      </c>
      <c r="H20" s="54">
        <v>12774363.98</v>
      </c>
    </row>
    <row r="21" spans="1:8" ht="18" customHeight="1" thickBot="1">
      <c r="A21" s="57" t="s">
        <v>30</v>
      </c>
      <c r="B21" s="58" t="s">
        <v>1</v>
      </c>
      <c r="C21" s="59"/>
      <c r="D21" s="60">
        <f>SUM(D8:D20)</f>
        <v>1959018</v>
      </c>
      <c r="E21" s="61">
        <f>SUM(E8:E20)</f>
        <v>153386402.14</v>
      </c>
      <c r="F21" s="61">
        <f>SUM(F8:F20)</f>
        <v>32978076.460099995</v>
      </c>
      <c r="G21" s="62">
        <f>SUM(G8:G20)</f>
        <v>153232256.44</v>
      </c>
      <c r="H21" s="61">
        <f>SUM(H8:H20)</f>
        <v>161159966.30999994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0" customFormat="1" ht="13.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</row>
    <row r="24" spans="1:14" s="70" customFormat="1" ht="13.5">
      <c r="A24" s="69"/>
      <c r="B24" s="69"/>
      <c r="C24" s="69"/>
      <c r="D24" s="69"/>
      <c r="E24" s="68"/>
      <c r="F24" s="68"/>
      <c r="G24" s="68"/>
      <c r="H24" s="68"/>
      <c r="I24" s="71"/>
      <c r="J24" s="71"/>
      <c r="K24" s="71"/>
      <c r="L24" s="71"/>
      <c r="M24" s="71"/>
      <c r="N24" s="69"/>
    </row>
    <row r="25" spans="1:14" s="70" customFormat="1" ht="13.5">
      <c r="A25" s="68"/>
      <c r="B25" s="68"/>
      <c r="C25" s="68"/>
      <c r="D25" s="68"/>
      <c r="E25" s="68"/>
      <c r="F25" s="68"/>
      <c r="G25" s="68"/>
      <c r="H25" s="68"/>
      <c r="I25" s="71"/>
      <c r="J25" s="71"/>
      <c r="K25" s="71"/>
      <c r="L25" s="71"/>
      <c r="M25" s="71"/>
      <c r="N25" s="69"/>
    </row>
    <row r="26" spans="1:14" ht="12.75">
      <c r="A26" s="72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3" t="s">
        <v>32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36</v>
      </c>
      <c r="E33" s="31" t="s">
        <v>37</v>
      </c>
      <c r="F33" s="76"/>
    </row>
    <row r="34" spans="1:6" ht="15.75" customHeight="1">
      <c r="A34" s="35" t="s">
        <v>17</v>
      </c>
      <c r="B34" s="36">
        <v>35342</v>
      </c>
      <c r="C34" s="78">
        <f>D8+829300</f>
        <v>949021</v>
      </c>
      <c r="D34" s="79">
        <f>E8+52910076</f>
        <v>61452781.04</v>
      </c>
      <c r="E34" s="80">
        <f aca="true" t="shared" si="1" ref="E34:E46">0.215*D34</f>
        <v>13212347.9236</v>
      </c>
      <c r="F34" s="81"/>
    </row>
    <row r="35" spans="1:7" ht="15.75" customHeight="1">
      <c r="A35" s="42" t="s">
        <v>18</v>
      </c>
      <c r="B35" s="43">
        <v>36880</v>
      </c>
      <c r="C35" s="80">
        <f>D9+1976368</f>
        <v>2258587</v>
      </c>
      <c r="D35" s="82">
        <f>E9+92893210</f>
        <v>106963248.36</v>
      </c>
      <c r="E35" s="80">
        <f t="shared" si="1"/>
        <v>22997098.3974</v>
      </c>
      <c r="F35" s="81"/>
      <c r="G35" s="18"/>
    </row>
    <row r="36" spans="1:6" ht="15.75" customHeight="1">
      <c r="A36" s="42" t="s">
        <v>19</v>
      </c>
      <c r="B36" s="43">
        <v>34524</v>
      </c>
      <c r="C36" s="80">
        <f>D10+1384202</f>
        <v>1562903</v>
      </c>
      <c r="D36" s="82">
        <f>E10+163194408.87</f>
        <v>184477207.03</v>
      </c>
      <c r="E36" s="80">
        <f t="shared" si="1"/>
        <v>39662599.51145</v>
      </c>
      <c r="F36" s="81"/>
    </row>
    <row r="37" spans="1:6" ht="15.75" customHeight="1">
      <c r="A37" s="42" t="s">
        <v>20</v>
      </c>
      <c r="B37" s="43">
        <v>34474</v>
      </c>
      <c r="C37" s="80">
        <f>D11+920552</f>
        <v>1056303</v>
      </c>
      <c r="D37" s="82">
        <f>E11+56295426</f>
        <v>64376254.67</v>
      </c>
      <c r="E37" s="80">
        <f t="shared" si="1"/>
        <v>13840894.75405</v>
      </c>
      <c r="F37" s="81"/>
    </row>
    <row r="38" spans="1:6" ht="15.75" customHeight="1">
      <c r="A38" s="42" t="s">
        <v>21</v>
      </c>
      <c r="B38" s="43">
        <v>38127</v>
      </c>
      <c r="C38" s="80">
        <f>D12+1122404</f>
        <v>1284372</v>
      </c>
      <c r="D38" s="82">
        <f>E12+74175985.59</f>
        <v>85779634.48</v>
      </c>
      <c r="E38" s="80">
        <f t="shared" si="1"/>
        <v>18442621.413200002</v>
      </c>
      <c r="F38" s="81"/>
    </row>
    <row r="39" spans="1:6" ht="16.5" customHeight="1">
      <c r="A39" s="48" t="s">
        <v>38</v>
      </c>
      <c r="B39" s="49">
        <v>35258</v>
      </c>
      <c r="C39" s="83">
        <f>D13+948948</f>
        <v>1099578</v>
      </c>
      <c r="D39" s="84">
        <f>E13+73558911</f>
        <v>85046485.93</v>
      </c>
      <c r="E39" s="83">
        <f t="shared" si="1"/>
        <v>18284994.47495</v>
      </c>
      <c r="F39" s="76"/>
    </row>
    <row r="40" spans="1:6" ht="15.75" customHeight="1">
      <c r="A40" s="48" t="s">
        <v>23</v>
      </c>
      <c r="B40" s="49">
        <v>34909</v>
      </c>
      <c r="C40" s="83">
        <f>D14+331439</f>
        <v>385786</v>
      </c>
      <c r="D40" s="84">
        <f>E14+13838504</f>
        <v>15995144.23</v>
      </c>
      <c r="E40" s="83">
        <f t="shared" si="1"/>
        <v>3438956.0094500002</v>
      </c>
      <c r="F40" s="74"/>
    </row>
    <row r="41" spans="1:6" ht="15.75" customHeight="1">
      <c r="A41" s="48" t="s">
        <v>24</v>
      </c>
      <c r="B41" s="49">
        <v>38495</v>
      </c>
      <c r="C41" s="83">
        <f>D15+2510166</f>
        <v>2885549</v>
      </c>
      <c r="D41" s="84">
        <f>E15+191289406</f>
        <v>218211339.99</v>
      </c>
      <c r="E41" s="83">
        <f t="shared" si="1"/>
        <v>46915438.09785</v>
      </c>
      <c r="F41" s="5"/>
    </row>
    <row r="42" spans="1:6" ht="15.75" customHeight="1">
      <c r="A42" s="42" t="s">
        <v>25</v>
      </c>
      <c r="B42" s="43">
        <v>39218</v>
      </c>
      <c r="C42" s="80">
        <f>D16+350417</f>
        <v>405368</v>
      </c>
      <c r="D42" s="82">
        <f>E16+33401343.47</f>
        <v>38711336.21</v>
      </c>
      <c r="E42" s="80">
        <f t="shared" si="1"/>
        <v>8322937.28515</v>
      </c>
      <c r="F42" s="5"/>
    </row>
    <row r="43" spans="1:6" ht="15.75" customHeight="1">
      <c r="A43" s="42" t="s">
        <v>26</v>
      </c>
      <c r="B43" s="43">
        <v>34552</v>
      </c>
      <c r="C43" s="80">
        <f>D17+1124784</f>
        <v>1285677</v>
      </c>
      <c r="D43" s="82">
        <f>E17+94348817</f>
        <v>108230781.35</v>
      </c>
      <c r="E43" s="80">
        <f t="shared" si="1"/>
        <v>23269617.99025</v>
      </c>
      <c r="F43" s="85"/>
    </row>
    <row r="44" spans="1:6" ht="15.75" customHeight="1">
      <c r="A44" s="42" t="s">
        <v>27</v>
      </c>
      <c r="B44" s="43">
        <v>34582</v>
      </c>
      <c r="C44" s="80">
        <f>D18+612309</f>
        <v>702986</v>
      </c>
      <c r="D44" s="82">
        <f>E18+62277279</f>
        <v>71511074.88</v>
      </c>
      <c r="E44" s="80">
        <f t="shared" si="1"/>
        <v>15374881.0992</v>
      </c>
      <c r="F44" s="85"/>
    </row>
    <row r="45" spans="1:6" ht="16.5" customHeight="1">
      <c r="A45" s="48" t="s">
        <v>28</v>
      </c>
      <c r="B45" s="49">
        <v>34607</v>
      </c>
      <c r="C45" s="83">
        <f>D19+544256</f>
        <v>625497</v>
      </c>
      <c r="D45" s="84">
        <f>E19+47854754</f>
        <v>55730880.8</v>
      </c>
      <c r="E45" s="83">
        <f t="shared" si="1"/>
        <v>11982139.372</v>
      </c>
      <c r="F45" s="5"/>
    </row>
    <row r="46" spans="1:6" ht="15.75" customHeight="1" thickBot="1">
      <c r="A46" s="55" t="s">
        <v>29</v>
      </c>
      <c r="B46" s="56">
        <v>34696</v>
      </c>
      <c r="C46" s="83">
        <f>D20+747618</f>
        <v>860154</v>
      </c>
      <c r="D46" s="84">
        <f>E20+77913231</f>
        <v>90851585.1</v>
      </c>
      <c r="E46" s="83">
        <f t="shared" si="1"/>
        <v>19533090.796499997</v>
      </c>
      <c r="F46" s="5"/>
    </row>
    <row r="47" spans="1:6" ht="18" customHeight="1" thickBot="1">
      <c r="A47" s="57" t="s">
        <v>30</v>
      </c>
      <c r="B47" s="86"/>
      <c r="C47" s="60">
        <f>SUM(C34:C46)</f>
        <v>15361781</v>
      </c>
      <c r="D47" s="61">
        <f>SUM(D34:D46)</f>
        <v>1187337754.07</v>
      </c>
      <c r="E47" s="61">
        <f>SUM(E34:E46)</f>
        <v>255277617.12505</v>
      </c>
      <c r="F47" s="85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2009-03-12T20:12:31Z</dcterms:created>
  <dcterms:modified xsi:type="dcterms:W3CDTF">2009-03-12T20:12:54Z</dcterms:modified>
  <cp:category/>
  <cp:version/>
  <cp:contentType/>
  <cp:contentStatus/>
</cp:coreProperties>
</file>