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2024-2025 Revenues\"/>
    </mc:Choice>
  </mc:AlternateContent>
  <bookViews>
    <workbookView xWindow="360" yWindow="72" windowWidth="11340" windowHeight="6792" activeTab="3"/>
  </bookViews>
  <sheets>
    <sheet name="FY 2025" sheetId="8" r:id="rId1"/>
    <sheet name="1st FY 2025" sheetId="6" r:id="rId2"/>
    <sheet name="2nd FY 2025" sheetId="1" r:id="rId3"/>
    <sheet name="3rd FY 2025" sheetId="5" r:id="rId4"/>
    <sheet name="4th FY 2025" sheetId="7" r:id="rId5"/>
  </sheets>
  <calcPr calcId="162913"/>
  <fileRecoveryPr repairLoad="1"/>
</workbook>
</file>

<file path=xl/calcChain.xml><?xml version="1.0" encoding="utf-8"?>
<calcChain xmlns="http://schemas.openxmlformats.org/spreadsheetml/2006/main">
  <c r="G270" i="5" l="1"/>
  <c r="G269" i="5" l="1"/>
  <c r="G250" i="5"/>
  <c r="D250" i="5" l="1"/>
  <c r="D172" i="5"/>
  <c r="E140" i="5"/>
  <c r="F89" i="5" l="1"/>
  <c r="G269" i="1" l="1"/>
  <c r="F179" i="1"/>
  <c r="F178" i="1"/>
  <c r="F177" i="1"/>
  <c r="F145" i="1"/>
  <c r="D98" i="1"/>
  <c r="G49" i="1"/>
  <c r="B269" i="6" l="1"/>
  <c r="B268" i="6"/>
  <c r="B265" i="6"/>
  <c r="B264" i="6"/>
  <c r="G269" i="6"/>
  <c r="C49" i="6"/>
  <c r="C268" i="8" l="1"/>
  <c r="B268" i="8"/>
  <c r="C267" i="8"/>
  <c r="B267" i="8"/>
  <c r="C266" i="8"/>
  <c r="B266" i="8"/>
  <c r="C265" i="8"/>
  <c r="B265" i="8"/>
  <c r="C264" i="8"/>
  <c r="B264" i="8"/>
  <c r="B15" i="6" l="1"/>
  <c r="B7" i="6"/>
  <c r="C207" i="6" l="1"/>
  <c r="G139" i="6"/>
  <c r="E89" i="6"/>
  <c r="B64" i="6"/>
  <c r="D57" i="6" l="1"/>
  <c r="F185" i="1"/>
  <c r="F186" i="1"/>
  <c r="F187" i="1"/>
  <c r="F188" i="1"/>
  <c r="E23" i="1"/>
  <c r="F232" i="7" l="1"/>
  <c r="D80" i="7"/>
  <c r="F257" i="5" l="1"/>
  <c r="F256" i="5"/>
  <c r="F255" i="5"/>
  <c r="F232" i="5"/>
  <c r="D124" i="5"/>
  <c r="D49" i="5"/>
  <c r="E41" i="5"/>
  <c r="D41" i="5"/>
  <c r="G32" i="5"/>
  <c r="D64" i="1" l="1"/>
  <c r="B64" i="1"/>
  <c r="C64" i="1"/>
  <c r="G257" i="6" l="1"/>
  <c r="G264" i="6"/>
  <c r="E233" i="6"/>
  <c r="E164" i="6" l="1"/>
  <c r="B265" i="5"/>
  <c r="C265" i="5"/>
  <c r="D265" i="5"/>
  <c r="E265" i="5"/>
  <c r="B266" i="5"/>
  <c r="C266" i="5"/>
  <c r="D266" i="5"/>
  <c r="E266" i="5"/>
  <c r="B267" i="5"/>
  <c r="C267" i="5"/>
  <c r="D267" i="5"/>
  <c r="E267" i="5"/>
  <c r="B268" i="5"/>
  <c r="C268" i="5"/>
  <c r="D268" i="5"/>
  <c r="E268" i="5"/>
  <c r="B269" i="5"/>
  <c r="C269" i="5"/>
  <c r="D269" i="5"/>
  <c r="E269" i="5"/>
  <c r="G265" i="5"/>
  <c r="G266" i="5"/>
  <c r="G267" i="5"/>
  <c r="G268" i="5"/>
  <c r="B270" i="5" l="1"/>
  <c r="F222" i="1"/>
  <c r="F223" i="1"/>
  <c r="F94" i="6"/>
  <c r="F95" i="6"/>
  <c r="F96" i="6"/>
  <c r="B4" i="8"/>
  <c r="C4" i="8"/>
  <c r="D4" i="8"/>
  <c r="E4" i="8"/>
  <c r="B5" i="8"/>
  <c r="C5" i="8"/>
  <c r="D5" i="8"/>
  <c r="E5" i="8"/>
  <c r="B6" i="8"/>
  <c r="C6" i="8"/>
  <c r="D6" i="8"/>
  <c r="E6" i="8"/>
  <c r="B7" i="8"/>
  <c r="C7" i="8"/>
  <c r="E7" i="8" l="1"/>
  <c r="D7" i="8"/>
  <c r="E258" i="7"/>
  <c r="G198" i="7"/>
  <c r="F85" i="7"/>
  <c r="F86" i="7"/>
  <c r="F87" i="7"/>
  <c r="F88" i="7"/>
  <c r="F89" i="7"/>
  <c r="D234" i="7"/>
  <c r="E234" i="7"/>
  <c r="F233" i="7"/>
  <c r="D224" i="7"/>
  <c r="E57" i="7"/>
  <c r="D49" i="7"/>
  <c r="D189" i="5" l="1"/>
  <c r="D49" i="1" l="1"/>
  <c r="F184" i="6" l="1"/>
  <c r="F169" i="6"/>
  <c r="F170" i="6"/>
  <c r="D139" i="6"/>
  <c r="G41" i="6"/>
  <c r="B107" i="6" l="1"/>
  <c r="F85" i="1" l="1"/>
  <c r="F86" i="1"/>
  <c r="F87" i="1"/>
  <c r="F88" i="1"/>
  <c r="F89" i="1"/>
  <c r="F28" i="6"/>
  <c r="F29" i="6"/>
  <c r="F30" i="6"/>
  <c r="F31" i="6"/>
  <c r="F247" i="7" l="1"/>
  <c r="G242" i="7"/>
  <c r="F79" i="7"/>
  <c r="E32" i="7"/>
  <c r="F28" i="7"/>
  <c r="F29" i="7"/>
  <c r="F30" i="7"/>
  <c r="F31" i="7"/>
  <c r="G265" i="7" l="1"/>
  <c r="G147" i="7" l="1"/>
  <c r="G108" i="7"/>
  <c r="F104" i="7"/>
  <c r="F105" i="7"/>
  <c r="F106" i="7"/>
  <c r="F107" i="7"/>
  <c r="F103" i="7"/>
  <c r="D90" i="7"/>
  <c r="F96" i="7"/>
  <c r="G15" i="7"/>
  <c r="G64" i="5" l="1"/>
  <c r="C64" i="5"/>
  <c r="G266" i="1" l="1"/>
  <c r="B265" i="1" l="1"/>
  <c r="C217" i="1"/>
  <c r="D146" i="6" l="1"/>
  <c r="C249" i="6"/>
  <c r="B216" i="6"/>
  <c r="C7" i="6"/>
  <c r="F12" i="1"/>
  <c r="E23" i="7" l="1"/>
  <c r="B32" i="7" l="1"/>
  <c r="B23" i="7"/>
  <c r="B15" i="7"/>
  <c r="B7" i="7"/>
  <c r="B156" i="7"/>
  <c r="C156" i="7"/>
  <c r="D15" i="5" l="1"/>
  <c r="B98" i="5" l="1"/>
  <c r="G23" i="1" l="1"/>
  <c r="B258" i="1"/>
  <c r="D264" i="6" l="1"/>
  <c r="G172" i="7" l="1"/>
  <c r="E165" i="7"/>
  <c r="E147" i="7"/>
  <c r="C242" i="5" l="1"/>
  <c r="B242" i="5"/>
  <c r="G72" i="5" l="1"/>
  <c r="E23" i="5"/>
  <c r="F6" i="5"/>
  <c r="E15" i="1" l="1"/>
  <c r="B232" i="8" l="1"/>
  <c r="E64" i="6"/>
  <c r="C57" i="6"/>
  <c r="B57" i="6"/>
  <c r="E57" i="1"/>
  <c r="D57" i="1"/>
  <c r="F56" i="1"/>
  <c r="G57" i="1"/>
  <c r="C57" i="1"/>
  <c r="B57" i="1"/>
  <c r="G57" i="6"/>
  <c r="F56" i="6"/>
  <c r="E57" i="6"/>
  <c r="F12" i="5"/>
  <c r="E54" i="8"/>
  <c r="G269" i="7" l="1"/>
  <c r="F197" i="5" l="1"/>
  <c r="F196" i="5"/>
  <c r="F195" i="5"/>
  <c r="F194" i="5"/>
  <c r="F249" i="5"/>
  <c r="F248" i="5"/>
  <c r="F247" i="5"/>
  <c r="F241" i="5"/>
  <c r="F240" i="5"/>
  <c r="F239" i="5"/>
  <c r="F233" i="5"/>
  <c r="F231" i="5"/>
  <c r="F230" i="5"/>
  <c r="F229" i="5"/>
  <c r="F223" i="5"/>
  <c r="F222" i="5"/>
  <c r="F216" i="5"/>
  <c r="F215" i="5"/>
  <c r="F214" i="5"/>
  <c r="F213" i="5"/>
  <c r="F207" i="5"/>
  <c r="F206" i="5"/>
  <c r="F205" i="5"/>
  <c r="F204" i="5"/>
  <c r="F203" i="5"/>
  <c r="F188" i="5"/>
  <c r="F187" i="5"/>
  <c r="F186" i="5"/>
  <c r="F185" i="5"/>
  <c r="F179" i="5"/>
  <c r="F178" i="5"/>
  <c r="F177" i="5"/>
  <c r="F171" i="5"/>
  <c r="F170" i="5"/>
  <c r="F164" i="5"/>
  <c r="F163" i="5"/>
  <c r="F162" i="5"/>
  <c r="F161" i="5"/>
  <c r="F155" i="5"/>
  <c r="F154" i="5"/>
  <c r="F153" i="5"/>
  <c r="F152" i="5"/>
  <c r="F146" i="5"/>
  <c r="F145" i="5"/>
  <c r="F139" i="5"/>
  <c r="F138" i="5"/>
  <c r="F137" i="5"/>
  <c r="F131" i="5"/>
  <c r="F130" i="5"/>
  <c r="F129" i="5"/>
  <c r="F123" i="5"/>
  <c r="F122" i="5"/>
  <c r="F121" i="5"/>
  <c r="F114" i="5"/>
  <c r="F113" i="5"/>
  <c r="F107" i="5"/>
  <c r="F106" i="5"/>
  <c r="F105" i="5"/>
  <c r="F104" i="5"/>
  <c r="F103" i="5"/>
  <c r="F97" i="5"/>
  <c r="F96" i="5"/>
  <c r="F95" i="5"/>
  <c r="F88" i="5"/>
  <c r="F87" i="5"/>
  <c r="F86" i="5"/>
  <c r="F85" i="5"/>
  <c r="F79" i="5"/>
  <c r="F78" i="5"/>
  <c r="F77" i="5"/>
  <c r="F71" i="5"/>
  <c r="F70" i="5"/>
  <c r="F69" i="5"/>
  <c r="F63" i="5"/>
  <c r="F62" i="5"/>
  <c r="F56" i="5"/>
  <c r="F55" i="5"/>
  <c r="F54" i="5"/>
  <c r="F48" i="5"/>
  <c r="F47" i="5"/>
  <c r="F46" i="5"/>
  <c r="F40" i="5"/>
  <c r="F39" i="5"/>
  <c r="F38" i="5"/>
  <c r="F37" i="5"/>
  <c r="F31" i="5"/>
  <c r="F30" i="5"/>
  <c r="F29" i="5"/>
  <c r="F28" i="5"/>
  <c r="F22" i="5"/>
  <c r="F21" i="5"/>
  <c r="F20" i="5"/>
  <c r="F14" i="5"/>
  <c r="F13" i="5"/>
  <c r="F5" i="5"/>
  <c r="F4" i="5"/>
  <c r="F257" i="7"/>
  <c r="F256" i="7"/>
  <c r="F255" i="7"/>
  <c r="F249" i="7"/>
  <c r="F248" i="7"/>
  <c r="F241" i="7"/>
  <c r="F240" i="7"/>
  <c r="F239" i="7"/>
  <c r="F231" i="7"/>
  <c r="F230" i="7"/>
  <c r="F229" i="7"/>
  <c r="F223" i="7"/>
  <c r="F222" i="7"/>
  <c r="F216" i="7"/>
  <c r="F215" i="7"/>
  <c r="F214" i="7"/>
  <c r="F213" i="7"/>
  <c r="F207" i="7"/>
  <c r="F206" i="7"/>
  <c r="F205" i="7"/>
  <c r="F204" i="7"/>
  <c r="F203" i="7"/>
  <c r="F197" i="7"/>
  <c r="F196" i="7"/>
  <c r="F195" i="7"/>
  <c r="F194" i="7"/>
  <c r="F188" i="7"/>
  <c r="F187" i="7"/>
  <c r="F186" i="7"/>
  <c r="F185" i="7"/>
  <c r="F179" i="7"/>
  <c r="F178" i="7"/>
  <c r="F177" i="7"/>
  <c r="F171" i="7"/>
  <c r="F170" i="7"/>
  <c r="F164" i="7"/>
  <c r="F163" i="7"/>
  <c r="F162" i="7"/>
  <c r="F161" i="7"/>
  <c r="F155" i="7"/>
  <c r="F154" i="7"/>
  <c r="F153" i="7"/>
  <c r="F152" i="7"/>
  <c r="F146" i="7"/>
  <c r="F145" i="7"/>
  <c r="F139" i="7"/>
  <c r="F138" i="7"/>
  <c r="F137" i="7"/>
  <c r="F131" i="7"/>
  <c r="F130" i="7"/>
  <c r="F129" i="7"/>
  <c r="F123" i="7"/>
  <c r="F122" i="7"/>
  <c r="F121" i="7"/>
  <c r="F114" i="7"/>
  <c r="F113" i="7"/>
  <c r="B115" i="5"/>
  <c r="C115" i="5"/>
  <c r="D115" i="5"/>
  <c r="E115" i="5"/>
  <c r="G115" i="5"/>
  <c r="F97" i="7"/>
  <c r="F95" i="7"/>
  <c r="F78" i="7"/>
  <c r="F77" i="7"/>
  <c r="F71" i="7"/>
  <c r="F70" i="7"/>
  <c r="F69" i="7"/>
  <c r="F56" i="7"/>
  <c r="F55" i="7"/>
  <c r="F54" i="7"/>
  <c r="F48" i="7"/>
  <c r="F47" i="7"/>
  <c r="F46" i="7"/>
  <c r="F40" i="7"/>
  <c r="F39" i="7"/>
  <c r="F38" i="7"/>
  <c r="F37" i="7"/>
  <c r="F22" i="7"/>
  <c r="F21" i="7"/>
  <c r="F20" i="7"/>
  <c r="F14" i="7"/>
  <c r="F13" i="7"/>
  <c r="F12" i="7"/>
  <c r="F6" i="7"/>
  <c r="F5" i="7"/>
  <c r="F4" i="7"/>
  <c r="F269" i="7" l="1"/>
  <c r="F115" i="5"/>
  <c r="F156" i="5" l="1"/>
  <c r="F124" i="5"/>
  <c r="F90" i="5"/>
  <c r="F72" i="5"/>
  <c r="B56" i="8"/>
  <c r="C56" i="8"/>
  <c r="E56" i="8"/>
  <c r="G56" i="8"/>
  <c r="D56" i="8"/>
  <c r="F57" i="7"/>
  <c r="G57" i="7"/>
  <c r="D57" i="7"/>
  <c r="C57" i="7"/>
  <c r="B57" i="7"/>
  <c r="C57" i="5"/>
  <c r="B57" i="5"/>
  <c r="F56" i="8"/>
  <c r="F57" i="5"/>
  <c r="E57" i="5"/>
  <c r="G57" i="5"/>
  <c r="D57" i="5"/>
  <c r="F49" i="5"/>
  <c r="F257" i="1"/>
  <c r="F256" i="1"/>
  <c r="F255" i="1"/>
  <c r="F249" i="1"/>
  <c r="F248" i="1"/>
  <c r="F247" i="1"/>
  <c r="F241" i="1"/>
  <c r="F240" i="1"/>
  <c r="F239" i="1"/>
  <c r="F233" i="1"/>
  <c r="F232" i="1"/>
  <c r="F231" i="1"/>
  <c r="F230" i="1"/>
  <c r="F229" i="1"/>
  <c r="F216" i="1"/>
  <c r="F215" i="1"/>
  <c r="F214" i="1"/>
  <c r="F213" i="1"/>
  <c r="F207" i="1"/>
  <c r="F206" i="1"/>
  <c r="F205" i="1"/>
  <c r="F204" i="1"/>
  <c r="F203" i="1"/>
  <c r="F197" i="1"/>
  <c r="F196" i="1"/>
  <c r="F195" i="1"/>
  <c r="F194" i="1"/>
  <c r="F171" i="1"/>
  <c r="F170" i="1"/>
  <c r="F164" i="1"/>
  <c r="F163" i="1"/>
  <c r="F162" i="1"/>
  <c r="F161" i="1"/>
  <c r="F155" i="1"/>
  <c r="F154" i="1"/>
  <c r="F153" i="1"/>
  <c r="F152" i="1"/>
  <c r="F146" i="1"/>
  <c r="F139" i="1"/>
  <c r="F138" i="1"/>
  <c r="F137" i="1"/>
  <c r="F131" i="1"/>
  <c r="F130" i="1"/>
  <c r="F129" i="1"/>
  <c r="F123" i="1"/>
  <c r="F122" i="1"/>
  <c r="F121" i="1"/>
  <c r="F114" i="1"/>
  <c r="F113" i="1"/>
  <c r="F107" i="1"/>
  <c r="F106" i="1"/>
  <c r="F105" i="1"/>
  <c r="F104" i="1"/>
  <c r="F103" i="1"/>
  <c r="F97" i="1"/>
  <c r="F96" i="1"/>
  <c r="F95" i="1"/>
  <c r="F79" i="1"/>
  <c r="F78" i="1"/>
  <c r="F77" i="1"/>
  <c r="F71" i="1"/>
  <c r="F70" i="1"/>
  <c r="F69" i="1"/>
  <c r="F63" i="1"/>
  <c r="F62" i="1"/>
  <c r="F55" i="1"/>
  <c r="F54" i="1"/>
  <c r="F48" i="1"/>
  <c r="F47" i="1"/>
  <c r="F46" i="1"/>
  <c r="F40" i="1"/>
  <c r="F39" i="1"/>
  <c r="F38" i="1"/>
  <c r="F37" i="1"/>
  <c r="F31" i="1"/>
  <c r="F30" i="1"/>
  <c r="F29" i="1"/>
  <c r="F28" i="1"/>
  <c r="F22" i="1"/>
  <c r="F21" i="1"/>
  <c r="F20" i="1"/>
  <c r="F14" i="1"/>
  <c r="F13" i="1"/>
  <c r="F6" i="1"/>
  <c r="F5" i="1"/>
  <c r="F4" i="1"/>
  <c r="C256" i="8"/>
  <c r="B256" i="8"/>
  <c r="C255" i="8"/>
  <c r="B255" i="8"/>
  <c r="C254" i="8"/>
  <c r="B254" i="8"/>
  <c r="C248" i="8"/>
  <c r="B248" i="8"/>
  <c r="C247" i="8"/>
  <c r="B247" i="8"/>
  <c r="C246" i="8"/>
  <c r="B246" i="8"/>
  <c r="C240" i="8"/>
  <c r="B240" i="8"/>
  <c r="C239" i="8"/>
  <c r="B239" i="8"/>
  <c r="C238" i="8"/>
  <c r="B238" i="8"/>
  <c r="C232" i="8"/>
  <c r="C231" i="8"/>
  <c r="B231" i="8"/>
  <c r="C230" i="8"/>
  <c r="B230" i="8"/>
  <c r="C229" i="8"/>
  <c r="B229" i="8"/>
  <c r="C228" i="8"/>
  <c r="B228" i="8"/>
  <c r="C222" i="8"/>
  <c r="B222" i="8"/>
  <c r="C221" i="8"/>
  <c r="B221" i="8"/>
  <c r="C215" i="8"/>
  <c r="B215" i="8"/>
  <c r="C214" i="8"/>
  <c r="B214" i="8"/>
  <c r="C213" i="8"/>
  <c r="B213" i="8"/>
  <c r="C212" i="8"/>
  <c r="B212" i="8"/>
  <c r="C206" i="8"/>
  <c r="B206" i="8"/>
  <c r="C205" i="8"/>
  <c r="B205" i="8"/>
  <c r="C204" i="8"/>
  <c r="B204" i="8"/>
  <c r="C203" i="8"/>
  <c r="B203" i="8"/>
  <c r="C202" i="8"/>
  <c r="B202" i="8"/>
  <c r="C196" i="8"/>
  <c r="B196" i="8"/>
  <c r="C195" i="8"/>
  <c r="B195" i="8"/>
  <c r="C194" i="8"/>
  <c r="B194" i="8"/>
  <c r="C193" i="8"/>
  <c r="B193" i="8"/>
  <c r="C187" i="8"/>
  <c r="B187" i="8"/>
  <c r="C186" i="8"/>
  <c r="B186" i="8"/>
  <c r="C185" i="8"/>
  <c r="B185" i="8"/>
  <c r="C184" i="8"/>
  <c r="B184" i="8"/>
  <c r="C178" i="8"/>
  <c r="B178" i="8"/>
  <c r="C177" i="8"/>
  <c r="B177" i="8"/>
  <c r="C176" i="8"/>
  <c r="B176" i="8"/>
  <c r="C170" i="8"/>
  <c r="B170" i="8"/>
  <c r="C169" i="8"/>
  <c r="B169" i="8"/>
  <c r="C163" i="8"/>
  <c r="B163" i="8"/>
  <c r="C162" i="8"/>
  <c r="B162" i="8"/>
  <c r="C161" i="8"/>
  <c r="B161" i="8"/>
  <c r="C160" i="8"/>
  <c r="B160" i="8"/>
  <c r="C154" i="8"/>
  <c r="B154" i="8"/>
  <c r="C153" i="8"/>
  <c r="B153" i="8"/>
  <c r="C152" i="8"/>
  <c r="B152" i="8"/>
  <c r="C151" i="8"/>
  <c r="B151" i="8"/>
  <c r="C145" i="8"/>
  <c r="B145" i="8"/>
  <c r="C144" i="8"/>
  <c r="B144" i="8"/>
  <c r="C138" i="8"/>
  <c r="B138" i="8"/>
  <c r="C137" i="8"/>
  <c r="B137" i="8"/>
  <c r="C136" i="8"/>
  <c r="B136" i="8"/>
  <c r="C130" i="8"/>
  <c r="B130" i="8"/>
  <c r="C129" i="8"/>
  <c r="B129" i="8"/>
  <c r="C128" i="8"/>
  <c r="B128" i="8"/>
  <c r="C122" i="8"/>
  <c r="B122" i="8"/>
  <c r="C121" i="8"/>
  <c r="B121" i="8"/>
  <c r="C120" i="8"/>
  <c r="B120" i="8"/>
  <c r="C113" i="8"/>
  <c r="B113" i="8"/>
  <c r="C112" i="8"/>
  <c r="B112" i="8"/>
  <c r="C106" i="8"/>
  <c r="B106" i="8"/>
  <c r="C105" i="8"/>
  <c r="B105" i="8"/>
  <c r="C104" i="8"/>
  <c r="B104" i="8"/>
  <c r="C103" i="8"/>
  <c r="B103" i="8"/>
  <c r="C102" i="8"/>
  <c r="B102" i="8"/>
  <c r="C96" i="8"/>
  <c r="B96" i="8"/>
  <c r="C95" i="8"/>
  <c r="B95" i="8"/>
  <c r="C94" i="8"/>
  <c r="B94" i="8"/>
  <c r="C88" i="8"/>
  <c r="B88" i="8"/>
  <c r="C87" i="8"/>
  <c r="B87" i="8"/>
  <c r="C86" i="8"/>
  <c r="B86" i="8"/>
  <c r="C85" i="8"/>
  <c r="B85" i="8"/>
  <c r="C79" i="8"/>
  <c r="B79" i="8"/>
  <c r="C78" i="8"/>
  <c r="B78" i="8"/>
  <c r="C77" i="8"/>
  <c r="B77" i="8"/>
  <c r="C71" i="8"/>
  <c r="B71" i="8"/>
  <c r="C70" i="8"/>
  <c r="B70" i="8"/>
  <c r="C69" i="8"/>
  <c r="B69" i="8"/>
  <c r="C63" i="8"/>
  <c r="B63" i="8"/>
  <c r="C62" i="8"/>
  <c r="B62" i="8"/>
  <c r="C55" i="8"/>
  <c r="B55" i="8"/>
  <c r="C54" i="8"/>
  <c r="B54" i="8"/>
  <c r="C48" i="8"/>
  <c r="B48" i="8"/>
  <c r="C47" i="8"/>
  <c r="B47" i="8"/>
  <c r="C46" i="8"/>
  <c r="B46" i="8"/>
  <c r="C40" i="8"/>
  <c r="B40" i="8"/>
  <c r="C39" i="8"/>
  <c r="B39" i="8"/>
  <c r="C38" i="8"/>
  <c r="B38" i="8"/>
  <c r="C37" i="8"/>
  <c r="B37" i="8"/>
  <c r="C31" i="8"/>
  <c r="B31" i="8"/>
  <c r="C30" i="8"/>
  <c r="B30" i="8"/>
  <c r="C29" i="8"/>
  <c r="B29" i="8"/>
  <c r="C28" i="8"/>
  <c r="B28" i="8"/>
  <c r="C22" i="8"/>
  <c r="B22" i="8"/>
  <c r="C21" i="8"/>
  <c r="B21" i="8"/>
  <c r="C20" i="8"/>
  <c r="B20" i="8"/>
  <c r="C14" i="8"/>
  <c r="B14" i="8"/>
  <c r="C13" i="8"/>
  <c r="B13" i="8"/>
  <c r="C12" i="8"/>
  <c r="B12" i="8"/>
  <c r="G256" i="8"/>
  <c r="E256" i="8"/>
  <c r="D256" i="8"/>
  <c r="G255" i="8"/>
  <c r="E255" i="8"/>
  <c r="D255" i="8"/>
  <c r="G254" i="8"/>
  <c r="E254" i="8"/>
  <c r="D254" i="8"/>
  <c r="G248" i="8"/>
  <c r="E248" i="8"/>
  <c r="D248" i="8"/>
  <c r="G247" i="8"/>
  <c r="E247" i="8"/>
  <c r="D247" i="8"/>
  <c r="G246" i="8"/>
  <c r="E246" i="8"/>
  <c r="D246" i="8"/>
  <c r="G240" i="8"/>
  <c r="E240" i="8"/>
  <c r="D240" i="8"/>
  <c r="G239" i="8"/>
  <c r="E239" i="8"/>
  <c r="D239" i="8"/>
  <c r="G238" i="8"/>
  <c r="E238" i="8"/>
  <c r="D238" i="8"/>
  <c r="G232" i="8"/>
  <c r="E232" i="8"/>
  <c r="D232" i="8"/>
  <c r="G231" i="8"/>
  <c r="E231" i="8"/>
  <c r="D231" i="8"/>
  <c r="G230" i="8"/>
  <c r="E230" i="8"/>
  <c r="D230" i="8"/>
  <c r="G229" i="8"/>
  <c r="E229" i="8"/>
  <c r="D229" i="8"/>
  <c r="G228" i="8"/>
  <c r="E228" i="8"/>
  <c r="D228" i="8"/>
  <c r="G222" i="8"/>
  <c r="E222" i="8"/>
  <c r="D222" i="8"/>
  <c r="G221" i="8"/>
  <c r="E221" i="8"/>
  <c r="D221" i="8"/>
  <c r="G215" i="8"/>
  <c r="E215" i="8"/>
  <c r="D215" i="8"/>
  <c r="G214" i="8"/>
  <c r="E214" i="8"/>
  <c r="D214" i="8"/>
  <c r="G213" i="8"/>
  <c r="E213" i="8"/>
  <c r="D213" i="8"/>
  <c r="G212" i="8"/>
  <c r="E212" i="8"/>
  <c r="D212" i="8"/>
  <c r="G206" i="8"/>
  <c r="E206" i="8"/>
  <c r="D206" i="8"/>
  <c r="G205" i="8"/>
  <c r="E205" i="8"/>
  <c r="D205" i="8"/>
  <c r="G204" i="8"/>
  <c r="E204" i="8"/>
  <c r="D204" i="8"/>
  <c r="G203" i="8"/>
  <c r="E203" i="8"/>
  <c r="D203" i="8"/>
  <c r="G202" i="8"/>
  <c r="E202" i="8"/>
  <c r="D202" i="8"/>
  <c r="G196" i="8"/>
  <c r="E196" i="8"/>
  <c r="D196" i="8"/>
  <c r="G195" i="8"/>
  <c r="E195" i="8"/>
  <c r="D195" i="8"/>
  <c r="G194" i="8"/>
  <c r="E194" i="8"/>
  <c r="D194" i="8"/>
  <c r="G193" i="8"/>
  <c r="E193" i="8"/>
  <c r="D193" i="8"/>
  <c r="G187" i="8"/>
  <c r="E187" i="8"/>
  <c r="D187" i="8"/>
  <c r="G186" i="8"/>
  <c r="E186" i="8"/>
  <c r="D186" i="8"/>
  <c r="G185" i="8"/>
  <c r="E185" i="8"/>
  <c r="D185" i="8"/>
  <c r="G184" i="8"/>
  <c r="E184" i="8"/>
  <c r="D184" i="8"/>
  <c r="G178" i="8"/>
  <c r="E178" i="8"/>
  <c r="D178" i="8"/>
  <c r="G177" i="8"/>
  <c r="E177" i="8"/>
  <c r="D177" i="8"/>
  <c r="G176" i="8"/>
  <c r="E176" i="8"/>
  <c r="D176" i="8"/>
  <c r="G170" i="8"/>
  <c r="E170" i="8"/>
  <c r="D170" i="8"/>
  <c r="G169" i="8"/>
  <c r="E169" i="8"/>
  <c r="D169" i="8"/>
  <c r="G163" i="8"/>
  <c r="E163" i="8"/>
  <c r="D163" i="8"/>
  <c r="G162" i="8"/>
  <c r="E162" i="8"/>
  <c r="D162" i="8"/>
  <c r="G161" i="8"/>
  <c r="E161" i="8"/>
  <c r="D161" i="8"/>
  <c r="G160" i="8"/>
  <c r="E160" i="8"/>
  <c r="D160" i="8"/>
  <c r="G154" i="8"/>
  <c r="E154" i="8"/>
  <c r="D154" i="8"/>
  <c r="G153" i="8"/>
  <c r="E153" i="8"/>
  <c r="D153" i="8"/>
  <c r="G152" i="8"/>
  <c r="E152" i="8"/>
  <c r="D152" i="8"/>
  <c r="G151" i="8"/>
  <c r="E151" i="8"/>
  <c r="D151" i="8"/>
  <c r="G145" i="8"/>
  <c r="E145" i="8"/>
  <c r="D145" i="8"/>
  <c r="G144" i="8"/>
  <c r="E144" i="8"/>
  <c r="D144" i="8"/>
  <c r="G138" i="8"/>
  <c r="E138" i="8"/>
  <c r="D138" i="8"/>
  <c r="G137" i="8"/>
  <c r="E137" i="8"/>
  <c r="D137" i="8"/>
  <c r="G136" i="8"/>
  <c r="E136" i="8"/>
  <c r="D136" i="8"/>
  <c r="G130" i="8"/>
  <c r="E130" i="8"/>
  <c r="D130" i="8"/>
  <c r="G129" i="8"/>
  <c r="E129" i="8"/>
  <c r="D129" i="8"/>
  <c r="G128" i="8"/>
  <c r="E128" i="8"/>
  <c r="D128" i="8"/>
  <c r="G122" i="8"/>
  <c r="E122" i="8"/>
  <c r="D122" i="8"/>
  <c r="G121" i="8"/>
  <c r="E121" i="8"/>
  <c r="D121" i="8"/>
  <c r="G120" i="8"/>
  <c r="E120" i="8"/>
  <c r="D120" i="8"/>
  <c r="G113" i="8"/>
  <c r="E113" i="8"/>
  <c r="D113" i="8"/>
  <c r="G112" i="8"/>
  <c r="E112" i="8"/>
  <c r="D112" i="8"/>
  <c r="D105" i="8"/>
  <c r="E105" i="8"/>
  <c r="G105" i="8"/>
  <c r="D106" i="8"/>
  <c r="E106" i="8"/>
  <c r="G106" i="8"/>
  <c r="G104" i="8"/>
  <c r="E104" i="8"/>
  <c r="D104" i="8"/>
  <c r="G103" i="8"/>
  <c r="E103" i="8"/>
  <c r="D103" i="8"/>
  <c r="G102" i="8"/>
  <c r="E102" i="8"/>
  <c r="D102" i="8"/>
  <c r="G96" i="8"/>
  <c r="E96" i="8"/>
  <c r="D96" i="8"/>
  <c r="G95" i="8"/>
  <c r="E95" i="8"/>
  <c r="D95" i="8"/>
  <c r="G94" i="8"/>
  <c r="E94" i="8"/>
  <c r="D94" i="8"/>
  <c r="D87" i="8"/>
  <c r="E87" i="8"/>
  <c r="G87" i="8"/>
  <c r="D88" i="8"/>
  <c r="E88" i="8"/>
  <c r="G88" i="8"/>
  <c r="G86" i="8"/>
  <c r="E86" i="8"/>
  <c r="D86" i="8"/>
  <c r="G85" i="8"/>
  <c r="E85" i="8"/>
  <c r="D85" i="8"/>
  <c r="G79" i="8"/>
  <c r="E79" i="8"/>
  <c r="D79" i="8"/>
  <c r="G78" i="8"/>
  <c r="E78" i="8"/>
  <c r="D78" i="8"/>
  <c r="G77" i="8"/>
  <c r="E77" i="8"/>
  <c r="D77" i="8"/>
  <c r="G71" i="8"/>
  <c r="E71" i="8"/>
  <c r="D71" i="8"/>
  <c r="G70" i="8"/>
  <c r="E70" i="8"/>
  <c r="D70" i="8"/>
  <c r="G69" i="8"/>
  <c r="E69" i="8"/>
  <c r="D69" i="8"/>
  <c r="G63" i="8"/>
  <c r="E63" i="8"/>
  <c r="D63" i="8"/>
  <c r="G62" i="8"/>
  <c r="E62" i="8"/>
  <c r="D62" i="8"/>
  <c r="G55" i="8"/>
  <c r="E55" i="8"/>
  <c r="D55" i="8"/>
  <c r="G54" i="8"/>
  <c r="D54" i="8"/>
  <c r="G48" i="8"/>
  <c r="E48" i="8"/>
  <c r="D48" i="8"/>
  <c r="G47" i="8"/>
  <c r="E47" i="8"/>
  <c r="D47" i="8"/>
  <c r="G46" i="8"/>
  <c r="E46" i="8"/>
  <c r="D46" i="8"/>
  <c r="G40" i="8"/>
  <c r="E40" i="8"/>
  <c r="D40" i="8"/>
  <c r="G39" i="8"/>
  <c r="E39" i="8"/>
  <c r="D39" i="8"/>
  <c r="G38" i="8"/>
  <c r="E38" i="8"/>
  <c r="D38" i="8"/>
  <c r="G37" i="8"/>
  <c r="E37" i="8"/>
  <c r="D37" i="8"/>
  <c r="D31" i="8"/>
  <c r="E31" i="8"/>
  <c r="G31" i="8"/>
  <c r="G30" i="8"/>
  <c r="E30" i="8"/>
  <c r="D30" i="8"/>
  <c r="G29" i="8"/>
  <c r="E29" i="8"/>
  <c r="D29" i="8"/>
  <c r="G28" i="8"/>
  <c r="E28" i="8"/>
  <c r="D28" i="8"/>
  <c r="G22" i="8"/>
  <c r="E22" i="8"/>
  <c r="D22" i="8"/>
  <c r="G21" i="8"/>
  <c r="E21" i="8"/>
  <c r="D21" i="8"/>
  <c r="G20" i="8"/>
  <c r="E20" i="8"/>
  <c r="D20" i="8"/>
  <c r="G14" i="8"/>
  <c r="E14" i="8"/>
  <c r="D14" i="8"/>
  <c r="G13" i="8"/>
  <c r="E13" i="8"/>
  <c r="D13" i="8"/>
  <c r="G12" i="8"/>
  <c r="E12" i="8"/>
  <c r="D12" i="8"/>
  <c r="G5" i="8"/>
  <c r="G6" i="8"/>
  <c r="G4" i="8"/>
  <c r="E269" i="7"/>
  <c r="D269" i="7"/>
  <c r="C269" i="7"/>
  <c r="B269" i="7"/>
  <c r="G268" i="7"/>
  <c r="E268" i="7"/>
  <c r="D268" i="7"/>
  <c r="C268" i="7"/>
  <c r="B268" i="7"/>
  <c r="G267" i="7"/>
  <c r="E267" i="7"/>
  <c r="D267" i="7"/>
  <c r="C267" i="7"/>
  <c r="B267" i="7"/>
  <c r="G266" i="7"/>
  <c r="E266" i="7"/>
  <c r="D266" i="7"/>
  <c r="C266" i="7"/>
  <c r="B266" i="7"/>
  <c r="E265" i="7"/>
  <c r="D265" i="7"/>
  <c r="C265" i="7"/>
  <c r="B265" i="7"/>
  <c r="G258" i="7"/>
  <c r="D258" i="7"/>
  <c r="C258" i="7"/>
  <c r="B258" i="7"/>
  <c r="G250" i="7"/>
  <c r="F250" i="7"/>
  <c r="E250" i="7"/>
  <c r="D250" i="7"/>
  <c r="C250" i="7"/>
  <c r="B250" i="7"/>
  <c r="E242" i="7"/>
  <c r="D242" i="7"/>
  <c r="C242" i="7"/>
  <c r="B242" i="7"/>
  <c r="G234" i="7"/>
  <c r="C234" i="7"/>
  <c r="B234" i="7"/>
  <c r="G224" i="7"/>
  <c r="E224" i="7"/>
  <c r="C224" i="7"/>
  <c r="B224" i="7"/>
  <c r="G217" i="7"/>
  <c r="E217" i="7"/>
  <c r="D217" i="7"/>
  <c r="C217" i="7"/>
  <c r="B217" i="7"/>
  <c r="G208" i="7"/>
  <c r="E208" i="7"/>
  <c r="D208" i="7"/>
  <c r="C208" i="7"/>
  <c r="B208" i="7"/>
  <c r="E198" i="7"/>
  <c r="D198" i="7"/>
  <c r="C198" i="7"/>
  <c r="B198" i="7"/>
  <c r="G189" i="7"/>
  <c r="E189" i="7"/>
  <c r="D189" i="7"/>
  <c r="C189" i="7"/>
  <c r="B189" i="7"/>
  <c r="G180" i="7"/>
  <c r="E180" i="7"/>
  <c r="D180" i="7"/>
  <c r="C180" i="7"/>
  <c r="B180" i="7"/>
  <c r="E172" i="7"/>
  <c r="D172" i="7"/>
  <c r="C172" i="7"/>
  <c r="B172" i="7"/>
  <c r="G165" i="7"/>
  <c r="D165" i="7"/>
  <c r="C165" i="7"/>
  <c r="B165" i="7"/>
  <c r="G156" i="7"/>
  <c r="E156" i="7"/>
  <c r="D156" i="7"/>
  <c r="D147" i="7"/>
  <c r="C147" i="7"/>
  <c r="B147" i="7"/>
  <c r="G140" i="7"/>
  <c r="E140" i="7"/>
  <c r="D140" i="7"/>
  <c r="C140" i="7"/>
  <c r="B140" i="7"/>
  <c r="G132" i="7"/>
  <c r="E132" i="7"/>
  <c r="D132" i="7"/>
  <c r="C132" i="7"/>
  <c r="B132" i="7"/>
  <c r="G124" i="7"/>
  <c r="E124" i="7"/>
  <c r="D124" i="7"/>
  <c r="C124" i="7"/>
  <c r="B124" i="7"/>
  <c r="G115" i="7"/>
  <c r="E115" i="7"/>
  <c r="D115" i="7"/>
  <c r="C115" i="7"/>
  <c r="B115" i="7"/>
  <c r="E108" i="7"/>
  <c r="D108" i="7"/>
  <c r="C108" i="7"/>
  <c r="B108" i="7"/>
  <c r="G98" i="7"/>
  <c r="E98" i="7"/>
  <c r="D98" i="7"/>
  <c r="C98" i="7"/>
  <c r="B98" i="7"/>
  <c r="G90" i="7"/>
  <c r="E90" i="7"/>
  <c r="C90" i="7"/>
  <c r="B90" i="7"/>
  <c r="F268" i="7"/>
  <c r="G80" i="7"/>
  <c r="E80" i="7"/>
  <c r="C80" i="7"/>
  <c r="B80" i="7"/>
  <c r="G72" i="7"/>
  <c r="E72" i="7"/>
  <c r="D72" i="7"/>
  <c r="C72" i="7"/>
  <c r="B72" i="7"/>
  <c r="G64" i="7"/>
  <c r="E64" i="7"/>
  <c r="D64" i="7"/>
  <c r="C64" i="7"/>
  <c r="B64" i="7"/>
  <c r="G49" i="7"/>
  <c r="E49" i="7"/>
  <c r="C49" i="7"/>
  <c r="B49" i="7"/>
  <c r="G41" i="7"/>
  <c r="E41" i="7"/>
  <c r="D41" i="7"/>
  <c r="C41" i="7"/>
  <c r="B41" i="7"/>
  <c r="F41" i="7"/>
  <c r="G32" i="7"/>
  <c r="D32" i="7"/>
  <c r="C32" i="7"/>
  <c r="F267" i="7"/>
  <c r="G23" i="7"/>
  <c r="D23" i="7"/>
  <c r="C23" i="7"/>
  <c r="F23" i="7"/>
  <c r="E15" i="7"/>
  <c r="D15" i="7"/>
  <c r="C15" i="7"/>
  <c r="G7" i="7"/>
  <c r="E7" i="7"/>
  <c r="D7" i="7"/>
  <c r="C7" i="7"/>
  <c r="G258" i="5"/>
  <c r="E258" i="5"/>
  <c r="D258" i="5"/>
  <c r="C258" i="5"/>
  <c r="B258" i="5"/>
  <c r="E250" i="5"/>
  <c r="C250" i="5"/>
  <c r="B250" i="5"/>
  <c r="F250" i="5"/>
  <c r="G242" i="5"/>
  <c r="E242" i="5"/>
  <c r="D242" i="5"/>
  <c r="G234" i="5"/>
  <c r="E234" i="5"/>
  <c r="D234" i="5"/>
  <c r="C234" i="5"/>
  <c r="B234" i="5"/>
  <c r="G224" i="5"/>
  <c r="E224" i="5"/>
  <c r="D224" i="5"/>
  <c r="C224" i="5"/>
  <c r="B224" i="5"/>
  <c r="G217" i="5"/>
  <c r="E217" i="5"/>
  <c r="D217" i="5"/>
  <c r="C217" i="5"/>
  <c r="B217" i="5"/>
  <c r="G208" i="5"/>
  <c r="E208" i="5"/>
  <c r="D208" i="5"/>
  <c r="C208" i="5"/>
  <c r="B208" i="5"/>
  <c r="F208" i="5"/>
  <c r="G198" i="5"/>
  <c r="E198" i="5"/>
  <c r="D198" i="5"/>
  <c r="C198" i="5"/>
  <c r="B198" i="5"/>
  <c r="G189" i="5"/>
  <c r="E189" i="5"/>
  <c r="C189" i="5"/>
  <c r="B189" i="5"/>
  <c r="G180" i="5"/>
  <c r="E180" i="5"/>
  <c r="D180" i="5"/>
  <c r="C180" i="5"/>
  <c r="B180" i="5"/>
  <c r="G172" i="5"/>
  <c r="E172" i="5"/>
  <c r="C172" i="5"/>
  <c r="B172" i="5"/>
  <c r="G165" i="5"/>
  <c r="E165" i="5"/>
  <c r="D165" i="5"/>
  <c r="C165" i="5"/>
  <c r="B165" i="5"/>
  <c r="G156" i="5"/>
  <c r="E156" i="5"/>
  <c r="D156" i="5"/>
  <c r="C156" i="5"/>
  <c r="B156" i="5"/>
  <c r="G147" i="5"/>
  <c r="E147" i="5"/>
  <c r="D147" i="5"/>
  <c r="C147" i="5"/>
  <c r="B147" i="5"/>
  <c r="F147" i="5"/>
  <c r="G140" i="5"/>
  <c r="D140" i="5"/>
  <c r="C140" i="5"/>
  <c r="B140" i="5"/>
  <c r="G132" i="5"/>
  <c r="E132" i="5"/>
  <c r="D132" i="5"/>
  <c r="C132" i="5"/>
  <c r="B132" i="5"/>
  <c r="G124" i="5"/>
  <c r="E124" i="5"/>
  <c r="C124" i="5"/>
  <c r="B124" i="5"/>
  <c r="G108" i="5"/>
  <c r="E108" i="5"/>
  <c r="D108" i="5"/>
  <c r="C108" i="5"/>
  <c r="B108" i="5"/>
  <c r="G98" i="5"/>
  <c r="E98" i="5"/>
  <c r="D98" i="5"/>
  <c r="C98" i="5"/>
  <c r="G90" i="5"/>
  <c r="E90" i="5"/>
  <c r="D90" i="5"/>
  <c r="C90" i="5"/>
  <c r="B90" i="5"/>
  <c r="G80" i="5"/>
  <c r="E80" i="5"/>
  <c r="D80" i="5"/>
  <c r="C80" i="5"/>
  <c r="B80" i="5"/>
  <c r="E72" i="5"/>
  <c r="D72" i="5"/>
  <c r="C72" i="5"/>
  <c r="B72" i="5"/>
  <c r="E64" i="5"/>
  <c r="D64" i="5"/>
  <c r="B64" i="5"/>
  <c r="F64" i="5"/>
  <c r="G49" i="5"/>
  <c r="E49" i="5"/>
  <c r="C49" i="5"/>
  <c r="B49" i="5"/>
  <c r="G41" i="5"/>
  <c r="C41" i="5"/>
  <c r="B41" i="5"/>
  <c r="E32" i="5"/>
  <c r="D32" i="5"/>
  <c r="C32" i="5"/>
  <c r="B32" i="5"/>
  <c r="G23" i="5"/>
  <c r="D23" i="5"/>
  <c r="C23" i="5"/>
  <c r="B23" i="5"/>
  <c r="G15" i="5"/>
  <c r="E15" i="5"/>
  <c r="C15" i="5"/>
  <c r="B15" i="5"/>
  <c r="G7" i="5"/>
  <c r="E7" i="5"/>
  <c r="D7" i="5"/>
  <c r="C7" i="5"/>
  <c r="B7" i="5"/>
  <c r="E269" i="1"/>
  <c r="D269" i="1"/>
  <c r="C269" i="1"/>
  <c r="B269" i="1"/>
  <c r="G268" i="1"/>
  <c r="E268" i="1"/>
  <c r="D268" i="1"/>
  <c r="C268" i="1"/>
  <c r="B268" i="1"/>
  <c r="G267" i="1"/>
  <c r="E267" i="1"/>
  <c r="D267" i="1"/>
  <c r="C267" i="1"/>
  <c r="B267" i="1"/>
  <c r="E266" i="1"/>
  <c r="D266" i="1"/>
  <c r="C266" i="1"/>
  <c r="B266" i="1"/>
  <c r="G265" i="1"/>
  <c r="E265" i="1"/>
  <c r="D265" i="1"/>
  <c r="C265" i="1"/>
  <c r="G258" i="1"/>
  <c r="E258" i="1"/>
  <c r="D258" i="1"/>
  <c r="C258" i="1"/>
  <c r="G250" i="1"/>
  <c r="E250" i="1"/>
  <c r="D250" i="1"/>
  <c r="C250" i="1"/>
  <c r="B250" i="1"/>
  <c r="G242" i="1"/>
  <c r="E242" i="1"/>
  <c r="D242" i="1"/>
  <c r="C242" i="1"/>
  <c r="B242" i="1"/>
  <c r="G234" i="1"/>
  <c r="E234" i="1"/>
  <c r="D234" i="1"/>
  <c r="C234" i="1"/>
  <c r="B234" i="1"/>
  <c r="G224" i="1"/>
  <c r="E224" i="1"/>
  <c r="D224" i="1"/>
  <c r="C224" i="1"/>
  <c r="B224" i="1"/>
  <c r="G217" i="1"/>
  <c r="E217" i="1"/>
  <c r="D217" i="1"/>
  <c r="B217" i="1"/>
  <c r="G208" i="1"/>
  <c r="E208" i="1"/>
  <c r="D208" i="1"/>
  <c r="C208" i="1"/>
  <c r="B208" i="1"/>
  <c r="G198" i="1"/>
  <c r="E198" i="1"/>
  <c r="D198" i="1"/>
  <c r="C198" i="1"/>
  <c r="B198" i="1"/>
  <c r="G189" i="1"/>
  <c r="E189" i="1"/>
  <c r="D189" i="1"/>
  <c r="C189" i="1"/>
  <c r="B189" i="1"/>
  <c r="G180" i="1"/>
  <c r="E180" i="1"/>
  <c r="D180" i="1"/>
  <c r="C180" i="1"/>
  <c r="B180" i="1"/>
  <c r="G172" i="1"/>
  <c r="E172" i="1"/>
  <c r="D172" i="1"/>
  <c r="C172" i="1"/>
  <c r="B172" i="1"/>
  <c r="G165" i="1"/>
  <c r="E165" i="1"/>
  <c r="D165" i="1"/>
  <c r="C165" i="1"/>
  <c r="B165" i="1"/>
  <c r="G156" i="1"/>
  <c r="E156" i="1"/>
  <c r="D156" i="1"/>
  <c r="C156" i="1"/>
  <c r="B156" i="1"/>
  <c r="G147" i="1"/>
  <c r="E147" i="1"/>
  <c r="D147" i="1"/>
  <c r="C147" i="1"/>
  <c r="B147" i="1"/>
  <c r="G140" i="1"/>
  <c r="E140" i="1"/>
  <c r="D140" i="1"/>
  <c r="C140" i="1"/>
  <c r="B140" i="1"/>
  <c r="G132" i="1"/>
  <c r="E132" i="1"/>
  <c r="D132" i="1"/>
  <c r="C132" i="1"/>
  <c r="B132" i="1"/>
  <c r="G124" i="1"/>
  <c r="E124" i="1"/>
  <c r="D124" i="1"/>
  <c r="C124" i="1"/>
  <c r="B124" i="1"/>
  <c r="G115" i="1"/>
  <c r="E115" i="1"/>
  <c r="D115" i="1"/>
  <c r="C115" i="1"/>
  <c r="B115" i="1"/>
  <c r="G108" i="1"/>
  <c r="E108" i="1"/>
  <c r="D108" i="1"/>
  <c r="C108" i="1"/>
  <c r="B108" i="1"/>
  <c r="G98" i="1"/>
  <c r="E98" i="1"/>
  <c r="C98" i="1"/>
  <c r="B98" i="1"/>
  <c r="G90" i="1"/>
  <c r="E90" i="1"/>
  <c r="D90" i="1"/>
  <c r="C90" i="1"/>
  <c r="B90" i="1"/>
  <c r="G80" i="1"/>
  <c r="E80" i="1"/>
  <c r="D80" i="1"/>
  <c r="C80" i="1"/>
  <c r="B80" i="1"/>
  <c r="G72" i="1"/>
  <c r="E72" i="1"/>
  <c r="D72" i="1"/>
  <c r="C72" i="1"/>
  <c r="B72" i="1"/>
  <c r="G64" i="1"/>
  <c r="E64" i="1"/>
  <c r="E49" i="1"/>
  <c r="C49" i="1"/>
  <c r="B49" i="1"/>
  <c r="G41" i="1"/>
  <c r="E41" i="1"/>
  <c r="D41" i="1"/>
  <c r="C41" i="1"/>
  <c r="B41" i="1"/>
  <c r="G32" i="1"/>
  <c r="E32" i="1"/>
  <c r="D32" i="1"/>
  <c r="C32" i="1"/>
  <c r="B32" i="1"/>
  <c r="D23" i="1"/>
  <c r="C23" i="1"/>
  <c r="B23" i="1"/>
  <c r="G15" i="1"/>
  <c r="D15" i="1"/>
  <c r="C15" i="1"/>
  <c r="B15" i="1"/>
  <c r="G7" i="1"/>
  <c r="E7" i="1"/>
  <c r="D7" i="1"/>
  <c r="C7" i="1"/>
  <c r="B7" i="1"/>
  <c r="C264" i="6"/>
  <c r="C265" i="6"/>
  <c r="C266" i="6"/>
  <c r="C267" i="6"/>
  <c r="C268" i="6"/>
  <c r="B267" i="6"/>
  <c r="B266" i="6"/>
  <c r="G268" i="6"/>
  <c r="G267" i="6"/>
  <c r="G266" i="6"/>
  <c r="G265" i="6"/>
  <c r="E268" i="6"/>
  <c r="E267" i="6"/>
  <c r="E266" i="6"/>
  <c r="E265" i="6"/>
  <c r="E264" i="6"/>
  <c r="D268" i="6"/>
  <c r="D267" i="6"/>
  <c r="D266" i="6"/>
  <c r="D265" i="6"/>
  <c r="G270" i="1" l="1"/>
  <c r="B270" i="1"/>
  <c r="G270" i="7"/>
  <c r="B270" i="7"/>
  <c r="B241" i="8"/>
  <c r="D270" i="5"/>
  <c r="F57" i="1"/>
  <c r="E270" i="1"/>
  <c r="D264" i="8"/>
  <c r="B207" i="8"/>
  <c r="B89" i="8"/>
  <c r="B123" i="8"/>
  <c r="E57" i="8"/>
  <c r="B41" i="8"/>
  <c r="B233" i="8"/>
  <c r="B197" i="8"/>
  <c r="B179" i="8"/>
  <c r="B146" i="8"/>
  <c r="B97" i="8"/>
  <c r="C57" i="8"/>
  <c r="G57" i="8"/>
  <c r="B257" i="8"/>
  <c r="B164" i="8"/>
  <c r="B139" i="8"/>
  <c r="B64" i="8"/>
  <c r="D57" i="8"/>
  <c r="B32" i="8"/>
  <c r="F7" i="5"/>
  <c r="F242" i="5"/>
  <c r="F140" i="5"/>
  <c r="C269" i="6"/>
  <c r="B15" i="8"/>
  <c r="D114" i="8"/>
  <c r="B249" i="8"/>
  <c r="B216" i="8"/>
  <c r="B155" i="8"/>
  <c r="B114" i="8"/>
  <c r="B107" i="8"/>
  <c r="B80" i="8"/>
  <c r="C64" i="8"/>
  <c r="C257" i="8"/>
  <c r="B57" i="8"/>
  <c r="B72" i="8"/>
  <c r="B171" i="8"/>
  <c r="B223" i="8"/>
  <c r="B49" i="8"/>
  <c r="B23" i="8"/>
  <c r="D270" i="7"/>
  <c r="G41" i="8"/>
  <c r="G164" i="8"/>
  <c r="G23" i="8"/>
  <c r="D97" i="8"/>
  <c r="D139" i="8"/>
  <c r="D179" i="8"/>
  <c r="G72" i="8"/>
  <c r="D89" i="8"/>
  <c r="G89" i="8"/>
  <c r="G107" i="8"/>
  <c r="D155" i="8"/>
  <c r="G216" i="8"/>
  <c r="C41" i="8"/>
  <c r="C49" i="8"/>
  <c r="C72" i="8"/>
  <c r="C80" i="8"/>
  <c r="C89" i="8"/>
  <c r="C107" i="8"/>
  <c r="C114" i="8"/>
  <c r="C123" i="8"/>
  <c r="C131" i="8"/>
  <c r="C139" i="8"/>
  <c r="C146" i="8"/>
  <c r="C164" i="8"/>
  <c r="C171" i="8"/>
  <c r="C179" i="8"/>
  <c r="C188" i="8"/>
  <c r="C197" i="8"/>
  <c r="C207" i="8"/>
  <c r="C216" i="8"/>
  <c r="C223" i="8"/>
  <c r="C241" i="8"/>
  <c r="C249" i="8"/>
  <c r="F267" i="5"/>
  <c r="D223" i="8"/>
  <c r="G97" i="8"/>
  <c r="G233" i="8"/>
  <c r="G131" i="8"/>
  <c r="G123" i="8"/>
  <c r="D49" i="8"/>
  <c r="D32" i="8"/>
  <c r="G266" i="8"/>
  <c r="F269" i="5"/>
  <c r="F23" i="5"/>
  <c r="F268" i="5"/>
  <c r="F98" i="5"/>
  <c r="F132" i="5"/>
  <c r="F180" i="5"/>
  <c r="F198" i="5"/>
  <c r="F224" i="5"/>
  <c r="F234" i="5"/>
  <c r="D15" i="8"/>
  <c r="D23" i="8"/>
  <c r="E32" i="8"/>
  <c r="G265" i="8"/>
  <c r="G49" i="8"/>
  <c r="D64" i="8"/>
  <c r="G80" i="8"/>
  <c r="E97" i="8"/>
  <c r="D107" i="8"/>
  <c r="D123" i="8"/>
  <c r="D146" i="8"/>
  <c r="D164" i="8"/>
  <c r="G188" i="8"/>
  <c r="G207" i="8"/>
  <c r="D233" i="8"/>
  <c r="D249" i="8"/>
  <c r="G257" i="8"/>
  <c r="F265" i="5"/>
  <c r="F41" i="5"/>
  <c r="F80" i="5"/>
  <c r="F165" i="5"/>
  <c r="F258" i="5"/>
  <c r="E270" i="5"/>
  <c r="G114" i="8"/>
  <c r="F266" i="5"/>
  <c r="F15" i="5"/>
  <c r="F32" i="5"/>
  <c r="F108" i="5"/>
  <c r="F172" i="5"/>
  <c r="F189" i="5"/>
  <c r="F217" i="5"/>
  <c r="C270" i="5"/>
  <c r="D72" i="8"/>
  <c r="E268" i="8"/>
  <c r="G32" i="8"/>
  <c r="G264" i="8"/>
  <c r="G268" i="8"/>
  <c r="E114" i="8"/>
  <c r="E139" i="8"/>
  <c r="G155" i="8"/>
  <c r="G171" i="8"/>
  <c r="D171" i="8"/>
  <c r="E179" i="8"/>
  <c r="G179" i="8"/>
  <c r="D188" i="8"/>
  <c r="E188" i="8"/>
  <c r="G267" i="8"/>
  <c r="D197" i="8"/>
  <c r="E197" i="8"/>
  <c r="D207" i="8"/>
  <c r="E207" i="8"/>
  <c r="E216" i="8"/>
  <c r="E223" i="8"/>
  <c r="G223" i="8"/>
  <c r="D241" i="8"/>
  <c r="E241" i="8"/>
  <c r="D257" i="8"/>
  <c r="D131" i="8"/>
  <c r="G139" i="8"/>
  <c r="G146" i="8"/>
  <c r="E267" i="8"/>
  <c r="G197" i="8"/>
  <c r="D216" i="8"/>
  <c r="G241" i="8"/>
  <c r="G249" i="8"/>
  <c r="E257" i="8"/>
  <c r="D41" i="8"/>
  <c r="E49" i="8"/>
  <c r="G64" i="8"/>
  <c r="F265" i="1"/>
  <c r="F208" i="1"/>
  <c r="F242" i="1"/>
  <c r="F32" i="1"/>
  <c r="F64" i="1"/>
  <c r="F140" i="1"/>
  <c r="F147" i="1"/>
  <c r="F172" i="1"/>
  <c r="F189" i="1"/>
  <c r="F258" i="1"/>
  <c r="F41" i="1"/>
  <c r="F268" i="1"/>
  <c r="F98" i="1"/>
  <c r="F132" i="1"/>
  <c r="F217" i="1"/>
  <c r="C270" i="1"/>
  <c r="E41" i="8"/>
  <c r="D80" i="8"/>
  <c r="F80" i="1"/>
  <c r="F115" i="1"/>
  <c r="F165" i="1"/>
  <c r="F266" i="1"/>
  <c r="F15" i="1"/>
  <c r="F108" i="1"/>
  <c r="F269" i="1"/>
  <c r="F23" i="1"/>
  <c r="F180" i="1"/>
  <c r="G15" i="8"/>
  <c r="F7" i="1"/>
  <c r="F267" i="1"/>
  <c r="F49" i="1"/>
  <c r="F72" i="1"/>
  <c r="F90" i="1"/>
  <c r="F124" i="1"/>
  <c r="F156" i="1"/>
  <c r="F198" i="1"/>
  <c r="F224" i="1"/>
  <c r="F234" i="1"/>
  <c r="F250" i="1"/>
  <c r="D270" i="1"/>
  <c r="E264" i="8"/>
  <c r="E80" i="8"/>
  <c r="E23" i="8"/>
  <c r="F98" i="7"/>
  <c r="F198" i="7"/>
  <c r="F266" i="7"/>
  <c r="F15" i="7"/>
  <c r="F32" i="7"/>
  <c r="F64" i="7"/>
  <c r="F108" i="7"/>
  <c r="F140" i="7"/>
  <c r="F147" i="7"/>
  <c r="F172" i="7"/>
  <c r="F189" i="7"/>
  <c r="F217" i="7"/>
  <c r="C270" i="7"/>
  <c r="E72" i="8"/>
  <c r="E266" i="8"/>
  <c r="E107" i="8"/>
  <c r="E131" i="8"/>
  <c r="E155" i="8"/>
  <c r="E164" i="8"/>
  <c r="E171" i="8"/>
  <c r="F132" i="7"/>
  <c r="F180" i="7"/>
  <c r="F224" i="7"/>
  <c r="F234" i="7"/>
  <c r="F7" i="7"/>
  <c r="F49" i="7"/>
  <c r="F72" i="7"/>
  <c r="F90" i="7"/>
  <c r="F124" i="7"/>
  <c r="F156" i="7"/>
  <c r="F208" i="7"/>
  <c r="F242" i="7"/>
  <c r="E89" i="8"/>
  <c r="E146" i="8"/>
  <c r="F265" i="7"/>
  <c r="F80" i="7"/>
  <c r="F115" i="7"/>
  <c r="F165" i="7"/>
  <c r="F258" i="7"/>
  <c r="E270" i="7"/>
  <c r="E64" i="8"/>
  <c r="E123" i="8"/>
  <c r="E233" i="8"/>
  <c r="E249" i="8"/>
  <c r="D268" i="8"/>
  <c r="D265" i="8"/>
  <c r="D266" i="8"/>
  <c r="D267" i="8"/>
  <c r="B188" i="8"/>
  <c r="B131" i="8"/>
  <c r="C15" i="8"/>
  <c r="C32" i="8"/>
  <c r="C97" i="8"/>
  <c r="C155" i="8"/>
  <c r="C233" i="8"/>
  <c r="C23" i="8"/>
  <c r="E265" i="8"/>
  <c r="E15" i="8"/>
  <c r="G7" i="8"/>
  <c r="D269" i="6"/>
  <c r="E269" i="6"/>
  <c r="F4" i="6"/>
  <c r="F4" i="8" s="1"/>
  <c r="F5" i="6"/>
  <c r="F5" i="8" s="1"/>
  <c r="F6" i="6"/>
  <c r="F6" i="8" s="1"/>
  <c r="D7" i="6"/>
  <c r="E7" i="6"/>
  <c r="G7" i="6"/>
  <c r="F12" i="6"/>
  <c r="F12" i="8" s="1"/>
  <c r="F13" i="6"/>
  <c r="F13" i="8" s="1"/>
  <c r="F14" i="6"/>
  <c r="F14" i="8" s="1"/>
  <c r="C15" i="6"/>
  <c r="D15" i="6"/>
  <c r="E15" i="6"/>
  <c r="G15" i="6"/>
  <c r="F20" i="6"/>
  <c r="F20" i="8" s="1"/>
  <c r="F21" i="6"/>
  <c r="F21" i="8" s="1"/>
  <c r="F22" i="6"/>
  <c r="F22" i="8" s="1"/>
  <c r="B23" i="6"/>
  <c r="C23" i="6"/>
  <c r="D23" i="6"/>
  <c r="E23" i="6"/>
  <c r="G23" i="6"/>
  <c r="F28" i="8"/>
  <c r="F29" i="8"/>
  <c r="F30" i="8"/>
  <c r="F31" i="8"/>
  <c r="B32" i="6"/>
  <c r="C32" i="6"/>
  <c r="D32" i="6"/>
  <c r="E32" i="6"/>
  <c r="G32" i="6"/>
  <c r="F37" i="6"/>
  <c r="F37" i="8" s="1"/>
  <c r="F38" i="6"/>
  <c r="F38" i="8" s="1"/>
  <c r="F39" i="6"/>
  <c r="F39" i="8" s="1"/>
  <c r="F40" i="6"/>
  <c r="F40" i="8" s="1"/>
  <c r="B41" i="6"/>
  <c r="C41" i="6"/>
  <c r="D41" i="6"/>
  <c r="E41" i="6"/>
  <c r="F46" i="6"/>
  <c r="F46" i="8" s="1"/>
  <c r="F47" i="6"/>
  <c r="F47" i="8" s="1"/>
  <c r="F48" i="6"/>
  <c r="F48" i="8" s="1"/>
  <c r="B49" i="6"/>
  <c r="D49" i="6"/>
  <c r="E49" i="6"/>
  <c r="G49" i="6"/>
  <c r="F54" i="6"/>
  <c r="F55" i="6"/>
  <c r="F55" i="8" s="1"/>
  <c r="F62" i="6"/>
  <c r="F62" i="8" s="1"/>
  <c r="F63" i="6"/>
  <c r="F63" i="8" s="1"/>
  <c r="C64" i="6"/>
  <c r="D64" i="6"/>
  <c r="G64" i="6"/>
  <c r="F69" i="6"/>
  <c r="F69" i="8" s="1"/>
  <c r="F70" i="6"/>
  <c r="F70" i="8" s="1"/>
  <c r="F71" i="6"/>
  <c r="F71" i="8" s="1"/>
  <c r="B72" i="6"/>
  <c r="C72" i="6"/>
  <c r="D72" i="6"/>
  <c r="E72" i="6"/>
  <c r="G72" i="6"/>
  <c r="F77" i="6"/>
  <c r="F77" i="8" s="1"/>
  <c r="F78" i="6"/>
  <c r="F78" i="8" s="1"/>
  <c r="F79" i="6"/>
  <c r="F79" i="8" s="1"/>
  <c r="B80" i="6"/>
  <c r="C80" i="6"/>
  <c r="D80" i="6"/>
  <c r="E80" i="6"/>
  <c r="G80" i="6"/>
  <c r="F85" i="6"/>
  <c r="F85" i="8" s="1"/>
  <c r="F86" i="6"/>
  <c r="F86" i="8" s="1"/>
  <c r="F87" i="6"/>
  <c r="F87" i="8" s="1"/>
  <c r="F88" i="6"/>
  <c r="F88" i="8" s="1"/>
  <c r="B89" i="6"/>
  <c r="C89" i="6"/>
  <c r="D89" i="6"/>
  <c r="G89" i="6"/>
  <c r="F94" i="8"/>
  <c r="F95" i="8"/>
  <c r="F96" i="8"/>
  <c r="B97" i="6"/>
  <c r="C97" i="6"/>
  <c r="D97" i="6"/>
  <c r="E97" i="6"/>
  <c r="G97" i="6"/>
  <c r="F102" i="6"/>
  <c r="F102" i="8" s="1"/>
  <c r="F103" i="6"/>
  <c r="F103" i="8" s="1"/>
  <c r="F104" i="6"/>
  <c r="F104" i="8" s="1"/>
  <c r="F105" i="6"/>
  <c r="F105" i="8" s="1"/>
  <c r="F106" i="6"/>
  <c r="F106" i="8" s="1"/>
  <c r="C107" i="6"/>
  <c r="D107" i="6"/>
  <c r="E107" i="6"/>
  <c r="G107" i="6"/>
  <c r="F112" i="6"/>
  <c r="F112" i="8" s="1"/>
  <c r="F113" i="6"/>
  <c r="F113" i="8" s="1"/>
  <c r="B114" i="6"/>
  <c r="C114" i="6"/>
  <c r="D114" i="6"/>
  <c r="E114" i="6"/>
  <c r="G114" i="6"/>
  <c r="F120" i="6"/>
  <c r="F120" i="8" s="1"/>
  <c r="F121" i="6"/>
  <c r="F121" i="8" s="1"/>
  <c r="F122" i="6"/>
  <c r="F122" i="8" s="1"/>
  <c r="B123" i="6"/>
  <c r="C123" i="6"/>
  <c r="D123" i="6"/>
  <c r="E123" i="6"/>
  <c r="G123" i="6"/>
  <c r="F128" i="6"/>
  <c r="F128" i="8" s="1"/>
  <c r="F129" i="6"/>
  <c r="F129" i="8" s="1"/>
  <c r="F130" i="6"/>
  <c r="F130" i="8" s="1"/>
  <c r="B131" i="6"/>
  <c r="C131" i="6"/>
  <c r="D131" i="6"/>
  <c r="E131" i="6"/>
  <c r="G131" i="6"/>
  <c r="F136" i="6"/>
  <c r="F136" i="8" s="1"/>
  <c r="F137" i="6"/>
  <c r="F137" i="8" s="1"/>
  <c r="F138" i="6"/>
  <c r="F138" i="8" s="1"/>
  <c r="B139" i="6"/>
  <c r="C139" i="6"/>
  <c r="E139" i="6"/>
  <c r="F144" i="6"/>
  <c r="F144" i="8" s="1"/>
  <c r="F145" i="6"/>
  <c r="F145" i="8" s="1"/>
  <c r="B146" i="6"/>
  <c r="C146" i="6"/>
  <c r="E146" i="6"/>
  <c r="G146" i="6"/>
  <c r="F151" i="6"/>
  <c r="F151" i="8" s="1"/>
  <c r="F152" i="6"/>
  <c r="F152" i="8" s="1"/>
  <c r="F153" i="6"/>
  <c r="F153" i="8" s="1"/>
  <c r="F154" i="6"/>
  <c r="F154" i="8" s="1"/>
  <c r="B155" i="6"/>
  <c r="C155" i="6"/>
  <c r="D155" i="6"/>
  <c r="E155" i="6"/>
  <c r="G155" i="6"/>
  <c r="F160" i="6"/>
  <c r="F160" i="8" s="1"/>
  <c r="F161" i="6"/>
  <c r="F161" i="8" s="1"/>
  <c r="F162" i="6"/>
  <c r="F162" i="8" s="1"/>
  <c r="F163" i="6"/>
  <c r="F163" i="8" s="1"/>
  <c r="B164" i="6"/>
  <c r="C164" i="6"/>
  <c r="D164" i="6"/>
  <c r="G164" i="6"/>
  <c r="F169" i="8"/>
  <c r="F170" i="8"/>
  <c r="B171" i="6"/>
  <c r="C171" i="6"/>
  <c r="D171" i="6"/>
  <c r="E171" i="6"/>
  <c r="G171" i="6"/>
  <c r="F176" i="6"/>
  <c r="F176" i="8" s="1"/>
  <c r="F177" i="6"/>
  <c r="F177" i="8" s="1"/>
  <c r="F178" i="6"/>
  <c r="F178" i="8" s="1"/>
  <c r="B179" i="6"/>
  <c r="C179" i="6"/>
  <c r="D179" i="6"/>
  <c r="E179" i="6"/>
  <c r="G179" i="6"/>
  <c r="F184" i="8"/>
  <c r="F185" i="6"/>
  <c r="F185" i="8" s="1"/>
  <c r="F186" i="6"/>
  <c r="F186" i="8" s="1"/>
  <c r="F187" i="6"/>
  <c r="F187" i="8" s="1"/>
  <c r="B188" i="6"/>
  <c r="C188" i="6"/>
  <c r="D188" i="6"/>
  <c r="E188" i="6"/>
  <c r="G188" i="6"/>
  <c r="F193" i="6"/>
  <c r="F193" i="8" s="1"/>
  <c r="F194" i="6"/>
  <c r="F194" i="8" s="1"/>
  <c r="F195" i="6"/>
  <c r="F195" i="8" s="1"/>
  <c r="F196" i="6"/>
  <c r="F196" i="8" s="1"/>
  <c r="B197" i="6"/>
  <c r="C197" i="6"/>
  <c r="D197" i="6"/>
  <c r="E197" i="6"/>
  <c r="G197" i="6"/>
  <c r="F202" i="6"/>
  <c r="F202" i="8" s="1"/>
  <c r="F203" i="6"/>
  <c r="F203" i="8" s="1"/>
  <c r="F204" i="6"/>
  <c r="F204" i="8" s="1"/>
  <c r="F205" i="6"/>
  <c r="F205" i="8" s="1"/>
  <c r="F206" i="6"/>
  <c r="F206" i="8" s="1"/>
  <c r="B207" i="6"/>
  <c r="D207" i="6"/>
  <c r="E207" i="6"/>
  <c r="G207" i="6"/>
  <c r="F212" i="6"/>
  <c r="F212" i="8" s="1"/>
  <c r="F213" i="6"/>
  <c r="F213" i="8" s="1"/>
  <c r="F214" i="6"/>
  <c r="F214" i="8" s="1"/>
  <c r="F215" i="6"/>
  <c r="F215" i="8" s="1"/>
  <c r="C216" i="6"/>
  <c r="D216" i="6"/>
  <c r="E216" i="6"/>
  <c r="G216" i="6"/>
  <c r="F221" i="6"/>
  <c r="F221" i="8" s="1"/>
  <c r="F222" i="6"/>
  <c r="F222" i="8" s="1"/>
  <c r="B223" i="6"/>
  <c r="C223" i="6"/>
  <c r="D223" i="6"/>
  <c r="E223" i="6"/>
  <c r="G223" i="6"/>
  <c r="F228" i="6"/>
  <c r="F228" i="8" s="1"/>
  <c r="F229" i="6"/>
  <c r="F229" i="8" s="1"/>
  <c r="F230" i="6"/>
  <c r="F230" i="8" s="1"/>
  <c r="F231" i="6"/>
  <c r="F231" i="8" s="1"/>
  <c r="F232" i="6"/>
  <c r="F232" i="8" s="1"/>
  <c r="B233" i="6"/>
  <c r="C233" i="6"/>
  <c r="D233" i="6"/>
  <c r="G233" i="6"/>
  <c r="F238" i="6"/>
  <c r="F238" i="8" s="1"/>
  <c r="F239" i="6"/>
  <c r="F239" i="8" s="1"/>
  <c r="F240" i="6"/>
  <c r="F240" i="8" s="1"/>
  <c r="B241" i="6"/>
  <c r="C241" i="6"/>
  <c r="D241" i="6"/>
  <c r="E241" i="6"/>
  <c r="G241" i="6"/>
  <c r="F246" i="6"/>
  <c r="F246" i="8" s="1"/>
  <c r="F247" i="6"/>
  <c r="F247" i="8" s="1"/>
  <c r="F248" i="6"/>
  <c r="F248" i="8" s="1"/>
  <c r="B249" i="6"/>
  <c r="D249" i="6"/>
  <c r="E249" i="6"/>
  <c r="G249" i="6"/>
  <c r="F254" i="6"/>
  <c r="F254" i="8" s="1"/>
  <c r="F255" i="6"/>
  <c r="F255" i="8" s="1"/>
  <c r="F256" i="6"/>
  <c r="F256" i="8" s="1"/>
  <c r="B257" i="6"/>
  <c r="C257" i="6"/>
  <c r="D257" i="6"/>
  <c r="E257" i="6"/>
  <c r="G269" i="8" l="1"/>
  <c r="F270" i="7"/>
  <c r="F270" i="5"/>
  <c r="F270" i="1"/>
  <c r="D269" i="8"/>
  <c r="F264" i="6"/>
  <c r="F54" i="8"/>
  <c r="F57" i="8" s="1"/>
  <c r="F57" i="6"/>
  <c r="F7" i="6"/>
  <c r="F64" i="8"/>
  <c r="F23" i="8"/>
  <c r="F49" i="8"/>
  <c r="F15" i="8"/>
  <c r="E269" i="8"/>
  <c r="F268" i="8"/>
  <c r="F266" i="8"/>
  <c r="F241" i="8"/>
  <c r="F155" i="8"/>
  <c r="F72" i="8"/>
  <c r="F223" i="8"/>
  <c r="F139" i="8"/>
  <c r="F257" i="8"/>
  <c r="F123" i="8"/>
  <c r="F164" i="8"/>
  <c r="F80" i="8"/>
  <c r="F233" i="8"/>
  <c r="F179" i="8"/>
  <c r="F216" i="8"/>
  <c r="F171" i="8"/>
  <c r="F107" i="8"/>
  <c r="F97" i="8"/>
  <c r="F265" i="8"/>
  <c r="F41" i="8"/>
  <c r="F131" i="8"/>
  <c r="F188" i="8"/>
  <c r="F197" i="8"/>
  <c r="F146" i="8"/>
  <c r="F249" i="8"/>
  <c r="F267" i="8"/>
  <c r="F114" i="8"/>
  <c r="F207" i="8"/>
  <c r="F32" i="8"/>
  <c r="F89" i="8"/>
  <c r="B269" i="8"/>
  <c r="C269" i="8"/>
  <c r="F267" i="6"/>
  <c r="F266" i="6"/>
  <c r="F268" i="6"/>
  <c r="F265" i="6"/>
  <c r="F223" i="6"/>
  <c r="F179" i="6"/>
  <c r="F171" i="6"/>
  <c r="F139" i="6"/>
  <c r="F114" i="6"/>
  <c r="F23" i="6"/>
  <c r="F41" i="6"/>
  <c r="F32" i="6"/>
  <c r="F216" i="6"/>
  <c r="F233" i="6"/>
  <c r="F197" i="6"/>
  <c r="F249" i="6"/>
  <c r="F123" i="6"/>
  <c r="F15" i="6"/>
  <c r="F80" i="6"/>
  <c r="F72" i="6"/>
  <c r="F241" i="6"/>
  <c r="F97" i="6"/>
  <c r="F188" i="6"/>
  <c r="F146" i="6"/>
  <c r="F89" i="6"/>
  <c r="F49" i="6"/>
  <c r="F207" i="6"/>
  <c r="F155" i="6"/>
  <c r="F107" i="6"/>
  <c r="F257" i="6"/>
  <c r="F164" i="6"/>
  <c r="F131" i="6"/>
  <c r="F64" i="6"/>
  <c r="F269" i="6" l="1"/>
  <c r="F264" i="8"/>
  <c r="F269" i="8" s="1"/>
  <c r="F7" i="8"/>
</calcChain>
</file>

<file path=xl/sharedStrings.xml><?xml version="1.0" encoding="utf-8"?>
<sst xmlns="http://schemas.openxmlformats.org/spreadsheetml/2006/main" count="3084" uniqueCount="70">
  <si>
    <t>TYPE</t>
  </si>
  <si>
    <t>LIC</t>
  </si>
  <si>
    <t>NO OF</t>
  </si>
  <si>
    <t>VGD'S</t>
  </si>
  <si>
    <t>ESTAB</t>
  </si>
  <si>
    <t>NET DEV</t>
  </si>
  <si>
    <t>REVENUE</t>
  </si>
  <si>
    <t>DOLLARS</t>
  </si>
  <si>
    <t>IN</t>
  </si>
  <si>
    <t>OUT</t>
  </si>
  <si>
    <t>FRANCHISE</t>
  </si>
  <si>
    <t>FEES</t>
  </si>
  <si>
    <t>TYPE 1</t>
  </si>
  <si>
    <t>TYPE 2</t>
  </si>
  <si>
    <t>TYPE 5</t>
  </si>
  <si>
    <t>TOTALS</t>
  </si>
  <si>
    <t>TYPE 3</t>
  </si>
  <si>
    <t>TYPE 4</t>
  </si>
  <si>
    <t>ACADIA PARISH 01</t>
  </si>
  <si>
    <t>ASSUMPTION PARISH 04</t>
  </si>
  <si>
    <t>AVOYELLES PARISH 05</t>
  </si>
  <si>
    <t>BOSSIER PARISH 08</t>
  </si>
  <si>
    <t>CADDO PARISH 09</t>
  </si>
  <si>
    <t>CALCASIEU PARISH 10</t>
  </si>
  <si>
    <t>CAMERON PARISH 12</t>
  </si>
  <si>
    <t>DESOTO PARISH 16</t>
  </si>
  <si>
    <t>EAST CARROLL PARISH 18</t>
  </si>
  <si>
    <t>IBERVILLE PARISH 24</t>
  </si>
  <si>
    <t>JEFFERSON PARISH 26</t>
  </si>
  <si>
    <t>JEFFERSON DAVIS PARISH 27</t>
  </si>
  <si>
    <t>LAFOURCHE PARISH 29</t>
  </si>
  <si>
    <t>MADISON PARISH 33</t>
  </si>
  <si>
    <t>ORLEANS PARISH 36</t>
  </si>
  <si>
    <t>PLAQUEMINES PARISH 38</t>
  </si>
  <si>
    <t>POINTE COUPEE PARISH 39</t>
  </si>
  <si>
    <t>RED RIVER PARISH 41</t>
  </si>
  <si>
    <t>ST BERNARD PARISH 44</t>
  </si>
  <si>
    <t>ST CHARLES PARISH 45</t>
  </si>
  <si>
    <t>ST HELENA PARISH 46</t>
  </si>
  <si>
    <t>ST JAMES PARISH 47</t>
  </si>
  <si>
    <t>ST JOHN PARISH 48</t>
  </si>
  <si>
    <t>ST LANDRY PARISH 49</t>
  </si>
  <si>
    <t>ST MARTIN PARISH 50</t>
  </si>
  <si>
    <t>ST MARY PARISH 51</t>
  </si>
  <si>
    <t>TENSAS PARISH 54</t>
  </si>
  <si>
    <t>TERREBONNE PARISH 55</t>
  </si>
  <si>
    <t>WEBSTER PARISH 60</t>
  </si>
  <si>
    <t>WEST BATON ROUGE PARISH 61</t>
  </si>
  <si>
    <t>WEST FELICIANA PARISH 63</t>
  </si>
  <si>
    <t xml:space="preserve">GRAND TOTALS </t>
  </si>
  <si>
    <t>DOLLARS IN</t>
  </si>
  <si>
    <t>DOLLARS OUT</t>
  </si>
  <si>
    <t>NET DEVICE REVENUE</t>
  </si>
  <si>
    <t>FRANCHISE FEES</t>
  </si>
  <si>
    <t>LICENSE
TYPE</t>
  </si>
  <si>
    <t># OF VGDS</t>
  </si>
  <si>
    <t># OF ESTAB</t>
  </si>
  <si>
    <t>TYPE 1 = BARS</t>
  </si>
  <si>
    <t>TYPE 2 = RESTAURANTS</t>
  </si>
  <si>
    <t>TYPE 3 = HOTELS/MOTELS</t>
  </si>
  <si>
    <t>TYPE 4 = OTBS/RACETRACKS</t>
  </si>
  <si>
    <t>TYPE 5 = TRUCK STOPS</t>
  </si>
  <si>
    <t>NET DEVICE
REVENUE</t>
  </si>
  <si>
    <t>FRANCHISE
FEES</t>
  </si>
  <si>
    <t>DOLLARS
OUT</t>
  </si>
  <si>
    <t>DOLLARS
IN</t>
  </si>
  <si>
    <t># of VGDs and # of Establishments for the fiscal year is based on the end of the FY 4th quarter numbers</t>
  </si>
  <si>
    <t># OF
VGDS</t>
  </si>
  <si>
    <t># OF
ESTAB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</si>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</sst>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u val="singleAccounting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143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0" fontId="5" fillId="0" borderId="0" xfId="1"/>
    <xf numFmtId="4" fontId="5" fillId="0" borderId="0" xfId="1" applyNumberFormat="1"/>
    <xf numFmtId="43" fontId="0" fillId="0" borderId="0" xfId="2" applyFont="1"/>
    <xf numFmtId="41" fontId="0" fillId="0" borderId="0" xfId="2" applyNumberFormat="1" applyFont="1"/>
    <xf numFmtId="0" fontId="5" fillId="0" borderId="0" xfId="1" applyAlignment="1"/>
    <xf numFmtId="0" fontId="5" fillId="0" borderId="0" xfId="1" applyAlignment="1">
      <alignment horizontal="center"/>
    </xf>
    <xf numFmtId="44" fontId="5" fillId="0" borderId="0" xfId="1" applyNumberFormat="1"/>
    <xf numFmtId="44" fontId="1" fillId="0" borderId="0" xfId="1" applyNumberFormat="1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2" borderId="6" xfId="1" applyFill="1" applyBorder="1" applyAlignment="1">
      <alignment horizontal="center"/>
    </xf>
    <xf numFmtId="0" fontId="5" fillId="2" borderId="4" xfId="1" applyFill="1" applyBorder="1" applyAlignment="1">
      <alignment horizontal="center"/>
    </xf>
    <xf numFmtId="0" fontId="5" fillId="2" borderId="3" xfId="1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3" fillId="0" borderId="0" xfId="1" applyFont="1"/>
    <xf numFmtId="4" fontId="5" fillId="0" borderId="0" xfId="1" applyNumberFormat="1" applyFont="1"/>
    <xf numFmtId="0" fontId="5" fillId="0" borderId="0" xfId="1" applyFont="1" applyAlignment="1">
      <alignment horizontal="center"/>
    </xf>
    <xf numFmtId="0" fontId="3" fillId="0" borderId="0" xfId="1" applyFont="1" applyFill="1"/>
    <xf numFmtId="44" fontId="5" fillId="0" borderId="8" xfId="1" applyNumberFormat="1" applyBorder="1"/>
    <xf numFmtId="43" fontId="5" fillId="0" borderId="0" xfId="2" applyFont="1"/>
    <xf numFmtId="0" fontId="5" fillId="0" borderId="9" xfId="1" applyFont="1" applyBorder="1" applyAlignment="1">
      <alignment horizontal="center"/>
    </xf>
    <xf numFmtId="43" fontId="5" fillId="0" borderId="9" xfId="2" applyFont="1" applyBorder="1"/>
    <xf numFmtId="0" fontId="5" fillId="0" borderId="0" xfId="1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43" fontId="5" fillId="0" borderId="7" xfId="2" applyFont="1" applyBorder="1"/>
    <xf numFmtId="40" fontId="5" fillId="0" borderId="0" xfId="1" applyNumberFormat="1"/>
    <xf numFmtId="38" fontId="5" fillId="0" borderId="0" xfId="1" applyNumberFormat="1"/>
    <xf numFmtId="38" fontId="5" fillId="0" borderId="8" xfId="1" applyNumberFormat="1" applyBorder="1" applyAlignment="1"/>
    <xf numFmtId="40" fontId="3" fillId="0" borderId="0" xfId="1" applyNumberFormat="1" applyFont="1"/>
    <xf numFmtId="40" fontId="5" fillId="2" borderId="2" xfId="1" applyNumberFormat="1" applyFill="1" applyBorder="1" applyAlignment="1">
      <alignment horizontal="center"/>
    </xf>
    <xf numFmtId="40" fontId="3" fillId="2" borderId="5" xfId="1" applyNumberFormat="1" applyFont="1" applyFill="1" applyBorder="1" applyAlignment="1">
      <alignment horizontal="center"/>
    </xf>
    <xf numFmtId="40" fontId="5" fillId="2" borderId="4" xfId="1" applyNumberFormat="1" applyFill="1" applyBorder="1" applyAlignment="1">
      <alignment horizontal="center"/>
    </xf>
    <xf numFmtId="40" fontId="5" fillId="2" borderId="6" xfId="1" applyNumberFormat="1" applyFill="1" applyBorder="1" applyAlignment="1">
      <alignment horizontal="center"/>
    </xf>
    <xf numFmtId="40" fontId="0" fillId="0" borderId="0" xfId="2" applyNumberFormat="1" applyFont="1"/>
    <xf numFmtId="40" fontId="5" fillId="0" borderId="9" xfId="2" applyNumberFormat="1" applyFont="1" applyBorder="1"/>
    <xf numFmtId="40" fontId="5" fillId="0" borderId="0" xfId="2" applyNumberFormat="1" applyFont="1"/>
    <xf numFmtId="40" fontId="5" fillId="0" borderId="0" xfId="1" applyNumberFormat="1" applyFont="1"/>
    <xf numFmtId="40" fontId="5" fillId="2" borderId="2" xfId="1" applyNumberFormat="1" applyFont="1" applyFill="1" applyBorder="1" applyAlignment="1">
      <alignment horizontal="center"/>
    </xf>
    <xf numFmtId="40" fontId="5" fillId="2" borderId="5" xfId="1" applyNumberFormat="1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center"/>
    </xf>
    <xf numFmtId="40" fontId="5" fillId="2" borderId="6" xfId="1" applyNumberFormat="1" applyFont="1" applyFill="1" applyBorder="1" applyAlignment="1">
      <alignment horizontal="center"/>
    </xf>
    <xf numFmtId="40" fontId="2" fillId="0" borderId="0" xfId="1" applyNumberFormat="1" applyFont="1" applyAlignment="1">
      <alignment horizontal="center"/>
    </xf>
    <xf numFmtId="40" fontId="5" fillId="0" borderId="8" xfId="1" applyNumberFormat="1" applyBorder="1"/>
    <xf numFmtId="40" fontId="5" fillId="0" borderId="0" xfId="1" applyNumberFormat="1" applyAlignment="1"/>
    <xf numFmtId="40" fontId="0" fillId="0" borderId="0" xfId="0" applyNumberForma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/>
    <xf numFmtId="10" fontId="5" fillId="0" borderId="0" xfId="1" applyNumberFormat="1"/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3" fontId="5" fillId="0" borderId="9" xfId="2" applyFont="1" applyBorder="1" applyAlignment="1">
      <alignment horizontal="center"/>
    </xf>
    <xf numFmtId="43" fontId="5" fillId="0" borderId="9" xfId="2" applyFont="1" applyBorder="1" applyAlignment="1"/>
    <xf numFmtId="0" fontId="5" fillId="0" borderId="10" xfId="1" applyBorder="1"/>
    <xf numFmtId="4" fontId="8" fillId="0" borderId="10" xfId="0" applyNumberFormat="1" applyFont="1" applyBorder="1"/>
    <xf numFmtId="0" fontId="8" fillId="0" borderId="0" xfId="0" applyFont="1" applyAlignment="1">
      <alignment horizontal="center" vertical="center"/>
    </xf>
    <xf numFmtId="40" fontId="5" fillId="0" borderId="0" xfId="2" applyNumberFormat="1" applyFont="1" applyFill="1" applyBorder="1"/>
    <xf numFmtId="0" fontId="5" fillId="0" borderId="0" xfId="0" applyFont="1"/>
    <xf numFmtId="0" fontId="0" fillId="0" borderId="11" xfId="0" applyBorder="1"/>
    <xf numFmtId="38" fontId="5" fillId="0" borderId="8" xfId="1" applyNumberFormat="1" applyFill="1" applyBorder="1" applyAlignment="1"/>
    <xf numFmtId="40" fontId="5" fillId="0" borderId="8" xfId="1" applyNumberFormat="1" applyFill="1" applyBorder="1"/>
    <xf numFmtId="0" fontId="5" fillId="2" borderId="12" xfId="1" applyFill="1" applyBorder="1" applyAlignment="1">
      <alignment horizontal="center"/>
    </xf>
    <xf numFmtId="0" fontId="5" fillId="2" borderId="0" xfId="1" applyFill="1" applyBorder="1" applyAlignment="1">
      <alignment horizontal="center"/>
    </xf>
    <xf numFmtId="40" fontId="5" fillId="2" borderId="0" xfId="1" applyNumberFormat="1" applyFill="1" applyBorder="1" applyAlignment="1">
      <alignment horizontal="center"/>
    </xf>
    <xf numFmtId="40" fontId="5" fillId="2" borderId="13" xfId="1" applyNumberFormat="1" applyFill="1" applyBorder="1" applyAlignment="1">
      <alignment horizontal="center"/>
    </xf>
    <xf numFmtId="0" fontId="5" fillId="0" borderId="11" xfId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8" fillId="0" borderId="11" xfId="0" applyNumberFormat="1" applyFont="1" applyBorder="1"/>
    <xf numFmtId="4" fontId="5" fillId="0" borderId="11" xfId="0" applyNumberFormat="1" applyFont="1" applyBorder="1"/>
    <xf numFmtId="0" fontId="5" fillId="0" borderId="11" xfId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40" fontId="5" fillId="2" borderId="0" xfId="1" applyNumberFormat="1" applyFont="1" applyFill="1" applyBorder="1" applyAlignment="1">
      <alignment horizontal="center"/>
    </xf>
    <xf numFmtId="40" fontId="5" fillId="2" borderId="13" xfId="1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5" fillId="0" borderId="11" xfId="2" applyFont="1" applyBorder="1"/>
    <xf numFmtId="0" fontId="5" fillId="0" borderId="14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" fontId="8" fillId="0" borderId="14" xfId="0" applyNumberFormat="1" applyFont="1" applyBorder="1"/>
    <xf numFmtId="4" fontId="5" fillId="0" borderId="14" xfId="0" applyNumberFormat="1" applyFont="1" applyBorder="1"/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40" fontId="5" fillId="0" borderId="16" xfId="2" applyNumberFormat="1" applyFont="1" applyBorder="1"/>
    <xf numFmtId="40" fontId="5" fillId="0" borderId="17" xfId="2" applyNumberFormat="1" applyFont="1" applyBorder="1"/>
    <xf numFmtId="0" fontId="8" fillId="0" borderId="14" xfId="0" applyFont="1" applyBorder="1" applyAlignment="1">
      <alignment horizontal="center"/>
    </xf>
    <xf numFmtId="43" fontId="5" fillId="0" borderId="14" xfId="2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40" fontId="3" fillId="0" borderId="16" xfId="2" applyNumberFormat="1" applyFont="1" applyBorder="1"/>
    <xf numFmtId="40" fontId="3" fillId="0" borderId="17" xfId="2" applyNumberFormat="1" applyFont="1" applyBorder="1"/>
    <xf numFmtId="4" fontId="0" fillId="0" borderId="11" xfId="0" applyNumberFormat="1" applyBorder="1"/>
    <xf numFmtId="0" fontId="8" fillId="0" borderId="11" xfId="0" applyFont="1" applyBorder="1"/>
    <xf numFmtId="0" fontId="8" fillId="0" borderId="14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1" xfId="1" applyBorder="1"/>
    <xf numFmtId="40" fontId="5" fillId="0" borderId="11" xfId="1" applyNumberFormat="1" applyBorder="1"/>
    <xf numFmtId="0" fontId="5" fillId="0" borderId="11" xfId="1" applyBorder="1" applyAlignment="1"/>
    <xf numFmtId="38" fontId="5" fillId="0" borderId="11" xfId="1" applyNumberFormat="1" applyBorder="1"/>
    <xf numFmtId="0" fontId="5" fillId="0" borderId="14" xfId="1" applyBorder="1" applyAlignment="1"/>
    <xf numFmtId="38" fontId="5" fillId="0" borderId="14" xfId="1" applyNumberFormat="1" applyBorder="1"/>
    <xf numFmtId="40" fontId="5" fillId="0" borderId="14" xfId="1" applyNumberFormat="1" applyBorder="1"/>
    <xf numFmtId="0" fontId="5" fillId="0" borderId="15" xfId="1" applyBorder="1" applyAlignment="1"/>
    <xf numFmtId="38" fontId="5" fillId="0" borderId="16" xfId="1" applyNumberFormat="1" applyBorder="1" applyAlignment="1"/>
    <xf numFmtId="40" fontId="5" fillId="0" borderId="16" xfId="1" applyNumberFormat="1" applyBorder="1"/>
    <xf numFmtId="40" fontId="5" fillId="0" borderId="17" xfId="1" applyNumberFormat="1" applyBorder="1"/>
    <xf numFmtId="4" fontId="5" fillId="0" borderId="0" xfId="1" applyNumberFormat="1" applyAlignment="1">
      <alignment horizontal="right"/>
    </xf>
    <xf numFmtId="4" fontId="5" fillId="0" borderId="0" xfId="1" applyNumberFormat="1" applyFont="1" applyAlignment="1">
      <alignment horizontal="right"/>
    </xf>
    <xf numFmtId="0" fontId="5" fillId="0" borderId="9" xfId="1" applyFont="1" applyBorder="1" applyAlignment="1">
      <alignment horizontal="right"/>
    </xf>
    <xf numFmtId="1" fontId="5" fillId="0" borderId="0" xfId="1" applyNumberFormat="1"/>
    <xf numFmtId="40" fontId="5" fillId="3" borderId="2" xfId="1" applyNumberFormat="1" applyFill="1" applyBorder="1" applyAlignment="1">
      <alignment horizontal="center" wrapText="1"/>
    </xf>
    <xf numFmtId="40" fontId="5" fillId="3" borderId="4" xfId="1" applyNumberFormat="1" applyFill="1" applyBorder="1" applyAlignment="1">
      <alignment horizontal="center" wrapText="1"/>
    </xf>
    <xf numFmtId="40" fontId="5" fillId="3" borderId="5" xfId="1" applyNumberFormat="1" applyFill="1" applyBorder="1" applyAlignment="1">
      <alignment horizontal="center" wrapText="1"/>
    </xf>
    <xf numFmtId="40" fontId="5" fillId="3" borderId="6" xfId="1" applyNumberFormat="1" applyFill="1" applyBorder="1" applyAlignment="1">
      <alignment horizontal="center" wrapText="1"/>
    </xf>
    <xf numFmtId="0" fontId="5" fillId="0" borderId="0" xfId="1" applyAlignment="1"/>
    <xf numFmtId="0" fontId="2" fillId="0" borderId="0" xfId="1" applyFont="1" applyAlignment="1">
      <alignment horizontal="center"/>
    </xf>
    <xf numFmtId="0" fontId="5" fillId="3" borderId="1" xfId="1" applyFill="1" applyBorder="1" applyAlignment="1">
      <alignment horizontal="center" wrapText="1"/>
    </xf>
    <xf numFmtId="0" fontId="5" fillId="3" borderId="3" xfId="1" applyFill="1" applyBorder="1" applyAlignment="1">
      <alignment horizontal="center" wrapText="1"/>
    </xf>
    <xf numFmtId="0" fontId="5" fillId="3" borderId="2" xfId="1" applyFill="1" applyBorder="1" applyAlignment="1">
      <alignment horizontal="center" wrapText="1"/>
    </xf>
    <xf numFmtId="0" fontId="5" fillId="3" borderId="4" xfId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wrapText="1"/>
    </xf>
    <xf numFmtId="0" fontId="9" fillId="3" borderId="4" xfId="1" applyFont="1" applyFill="1" applyBorder="1" applyAlignment="1">
      <alignment horizontal="center" wrapText="1"/>
    </xf>
    <xf numFmtId="0" fontId="5" fillId="3" borderId="5" xfId="1" applyFill="1" applyBorder="1" applyAlignment="1">
      <alignment horizontal="center" wrapText="1"/>
    </xf>
    <xf numFmtId="0" fontId="5" fillId="3" borderId="6" xfId="1" applyFill="1" applyBorder="1" applyAlignment="1">
      <alignment horizontal="center" wrapText="1"/>
    </xf>
    <xf numFmtId="40" fontId="5" fillId="3" borderId="0" xfId="1" applyNumberFormat="1" applyFill="1" applyBorder="1" applyAlignment="1">
      <alignment horizontal="center" wrapText="1"/>
    </xf>
    <xf numFmtId="40" fontId="5" fillId="3" borderId="13" xfId="1" applyNumberFormat="1" applyFill="1" applyBorder="1" applyAlignment="1">
      <alignment horizontal="center" wrapText="1"/>
    </xf>
    <xf numFmtId="0" fontId="5" fillId="3" borderId="12" xfId="1" applyFill="1" applyBorder="1" applyAlignment="1">
      <alignment horizontal="center" wrapText="1"/>
    </xf>
    <xf numFmtId="0" fontId="5" fillId="3" borderId="0" xfId="1" applyFill="1" applyBorder="1" applyAlignment="1">
      <alignment horizontal="center" wrapText="1"/>
    </xf>
    <xf numFmtId="0" fontId="9" fillId="3" borderId="0" xfId="1" applyFont="1" applyFill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view="pageLayout" topLeftCell="A258" zoomScale="200" zoomScaleNormal="100" zoomScalePageLayoutView="200" workbookViewId="0">
      <selection activeCell="D271" sqref="D271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5" width="16.6640625" style="39" bestFit="1" customWidth="1"/>
    <col min="6" max="7" width="15.109375" style="39" bestFit="1" customWidth="1"/>
    <col min="8" max="10" width="16.88671875" style="8" bestFit="1" customWidth="1"/>
    <col min="11" max="11" width="15.6640625" style="8" bestFit="1" customWidth="1"/>
    <col min="12" max="16384" width="9.109375" style="8"/>
  </cols>
  <sheetData>
    <row r="1" spans="1:8" ht="13.8" thickBot="1" x14ac:dyDescent="0.3">
      <c r="A1" s="23" t="s">
        <v>18</v>
      </c>
      <c r="B1" s="23"/>
      <c r="G1" s="42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44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13">
        <f>'4th FY 2025'!B4</f>
        <v>0</v>
      </c>
      <c r="C4" s="13">
        <f>'4th FY 2025'!C4</f>
        <v>0</v>
      </c>
      <c r="D4" s="47">
        <f>'1st FY 2025'!D4+'2nd FY 2025'!D4+'3rd FY 2025'!D4+'4th FY 2025'!D4</f>
        <v>6118016</v>
      </c>
      <c r="E4" s="47">
        <f>'1st FY 2025'!E4+'2nd FY 2025'!E4+'3rd FY 2025'!E4+'4th FY 2025'!E4</f>
        <v>4404407.8</v>
      </c>
      <c r="F4" s="47">
        <f>'1st FY 2025'!F4+'2nd FY 2025'!F4+'3rd FY 2025'!F4+'4th FY 2025'!F4</f>
        <v>1713608.2000000002</v>
      </c>
      <c r="G4" s="47">
        <f>'1st FY 2025'!G4+'2nd FY 2025'!G4+'3rd FY 2025'!G4+'4th FY 2025'!G4</f>
        <v>445538.14</v>
      </c>
    </row>
    <row r="5" spans="1:8" x14ac:dyDescent="0.25">
      <c r="A5" s="13" t="s">
        <v>13</v>
      </c>
      <c r="B5" s="13">
        <f>'4th FY 2025'!B5</f>
        <v>0</v>
      </c>
      <c r="C5" s="13">
        <f>'4th FY 2025'!C5</f>
        <v>0</v>
      </c>
      <c r="D5" s="47">
        <f>'1st FY 2025'!D5+'2nd FY 2025'!D5+'3rd FY 2025'!D5+'4th FY 2025'!D5</f>
        <v>1681751</v>
      </c>
      <c r="E5" s="47">
        <f>'1st FY 2025'!E5+'2nd FY 2025'!E5+'3rd FY 2025'!E5+'4th FY 2025'!E5</f>
        <v>1220243.6000000001</v>
      </c>
      <c r="F5" s="47">
        <f>'1st FY 2025'!F5+'2nd FY 2025'!F5+'3rd FY 2025'!F5+'4th FY 2025'!F5</f>
        <v>461507.39999999997</v>
      </c>
      <c r="G5" s="47">
        <f>'1st FY 2025'!G5+'2nd FY 2025'!G5+'3rd FY 2025'!G5+'4th FY 2025'!G5</f>
        <v>119991.92</v>
      </c>
    </row>
    <row r="6" spans="1:8" x14ac:dyDescent="0.25">
      <c r="A6" s="25" t="s">
        <v>14</v>
      </c>
      <c r="B6" s="13">
        <f>'4th FY 2025'!B6</f>
        <v>0</v>
      </c>
      <c r="C6" s="13">
        <f>'4th FY 2025'!C6</f>
        <v>0</v>
      </c>
      <c r="D6" s="47">
        <f>'1st FY 2025'!D6+'2nd FY 2025'!D6+'3rd FY 2025'!D6+'4th FY 2025'!D6</f>
        <v>89451951.75</v>
      </c>
      <c r="E6" s="47">
        <f>'1st FY 2025'!E6+'2nd FY 2025'!E6+'3rd FY 2025'!E6+'4th FY 2025'!E6</f>
        <v>66829865.399999999</v>
      </c>
      <c r="F6" s="47">
        <f>'1st FY 2025'!F6+'2nd FY 2025'!F6+'3rd FY 2025'!F6+'4th FY 2025'!F6</f>
        <v>22622086.349999998</v>
      </c>
      <c r="G6" s="47">
        <f>'1st FY 2025'!G6+'2nd FY 2025'!G6+'3rd FY 2025'!G6+'4th FY 2025'!G6</f>
        <v>7352178.0599999996</v>
      </c>
    </row>
    <row r="7" spans="1:8" x14ac:dyDescent="0.25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97251718.75</v>
      </c>
      <c r="E7" s="48">
        <f t="shared" si="0"/>
        <v>72454516.799999997</v>
      </c>
      <c r="F7" s="48">
        <f t="shared" si="0"/>
        <v>24797201.949999999</v>
      </c>
      <c r="G7" s="48">
        <f t="shared" si="0"/>
        <v>7917708.1199999992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13">
        <f>'4th FY 2025'!B12</f>
        <v>0</v>
      </c>
      <c r="C12" s="13">
        <f>'4th FY 2025'!C12</f>
        <v>0</v>
      </c>
      <c r="D12" s="47">
        <f>'1st FY 2025'!D12+'2nd FY 2025'!D12+'3rd FY 2025'!D12+'4th FY 2025'!D12</f>
        <v>1727977</v>
      </c>
      <c r="E12" s="47">
        <f>'1st FY 2025'!E12+'2nd FY 2025'!E12+'3rd FY 2025'!E12+'4th FY 2025'!E12</f>
        <v>1269178.8</v>
      </c>
      <c r="F12" s="47">
        <f>'1st FY 2025'!F12+'2nd FY 2025'!F12+'3rd FY 2025'!F12+'4th FY 2025'!F12</f>
        <v>458798.19999999995</v>
      </c>
      <c r="G12" s="47">
        <f>'1st FY 2025'!G12+'2nd FY 2025'!G12+'3rd FY 2025'!G12+'4th FY 2025'!G12</f>
        <v>119287.53</v>
      </c>
    </row>
    <row r="13" spans="1:8" x14ac:dyDescent="0.25">
      <c r="A13" s="25" t="s">
        <v>13</v>
      </c>
      <c r="B13" s="13">
        <f>'4th FY 2025'!B13</f>
        <v>0</v>
      </c>
      <c r="C13" s="13">
        <f>'4th FY 2025'!C13</f>
        <v>0</v>
      </c>
      <c r="D13" s="47">
        <f>'1st FY 2025'!D13+'2nd FY 2025'!D13+'3rd FY 2025'!D13+'4th FY 2025'!D13</f>
        <v>1247989</v>
      </c>
      <c r="E13" s="47">
        <f>'1st FY 2025'!E13+'2nd FY 2025'!E13+'3rd FY 2025'!E13+'4th FY 2025'!E13</f>
        <v>897263.55</v>
      </c>
      <c r="F13" s="47">
        <f>'1st FY 2025'!F13+'2nd FY 2025'!F13+'3rd FY 2025'!F13+'4th FY 2025'!F13</f>
        <v>350725.45</v>
      </c>
      <c r="G13" s="47">
        <f>'1st FY 2025'!G13+'2nd FY 2025'!G13+'3rd FY 2025'!G13+'4th FY 2025'!G13</f>
        <v>91188.61</v>
      </c>
    </row>
    <row r="14" spans="1:8" x14ac:dyDescent="0.25">
      <c r="A14" s="25" t="s">
        <v>14</v>
      </c>
      <c r="B14" s="13">
        <f>'4th FY 2025'!B14</f>
        <v>0</v>
      </c>
      <c r="C14" s="13">
        <f>'4th FY 2025'!C14</f>
        <v>0</v>
      </c>
      <c r="D14" s="47">
        <f>'1st FY 2025'!D14+'2nd FY 2025'!D14+'3rd FY 2025'!D14+'4th FY 2025'!D14</f>
        <v>21726172</v>
      </c>
      <c r="E14" s="47">
        <f>'1st FY 2025'!E14+'2nd FY 2025'!E14+'3rd FY 2025'!E14+'4th FY 2025'!E14</f>
        <v>15931550.199999999</v>
      </c>
      <c r="F14" s="47">
        <f>'1st FY 2025'!F14+'2nd FY 2025'!F14+'3rd FY 2025'!F14+'4th FY 2025'!F14</f>
        <v>5794621.8000000007</v>
      </c>
      <c r="G14" s="47">
        <f>'1st FY 2025'!G14+'2nd FY 2025'!G14+'3rd FY 2025'!G14+'4th FY 2025'!G14</f>
        <v>1883252.0899999999</v>
      </c>
    </row>
    <row r="15" spans="1:8" x14ac:dyDescent="0.25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24702138</v>
      </c>
      <c r="E15" s="48">
        <f t="shared" si="1"/>
        <v>18097992.550000001</v>
      </c>
      <c r="F15" s="48">
        <f t="shared" si="1"/>
        <v>6604145.4500000011</v>
      </c>
      <c r="G15" s="48">
        <f t="shared" si="1"/>
        <v>2093728.23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13">
        <f>'4th FY 2025'!B20</f>
        <v>0</v>
      </c>
      <c r="C20" s="13">
        <f>'4th FY 2025'!C20</f>
        <v>0</v>
      </c>
      <c r="D20" s="47">
        <f>'1st FY 2025'!D20+'2nd FY 2025'!D20+'3rd FY 2025'!D20+'4th FY 2025'!D20</f>
        <v>1542441</v>
      </c>
      <c r="E20" s="47">
        <f>'1st FY 2025'!E20+'2nd FY 2025'!E20+'3rd FY 2025'!E20+'4th FY 2025'!E20</f>
        <v>1009174.2999999999</v>
      </c>
      <c r="F20" s="47">
        <f>'1st FY 2025'!F20+'2nd FY 2025'!F20+'3rd FY 2025'!F20+'4th FY 2025'!F20</f>
        <v>533266.69999999995</v>
      </c>
      <c r="G20" s="47">
        <f>'1st FY 2025'!G20+'2nd FY 2025'!G20+'3rd FY 2025'!G20+'4th FY 2025'!G20</f>
        <v>138649.34</v>
      </c>
    </row>
    <row r="21" spans="1:7" x14ac:dyDescent="0.25">
      <c r="A21" s="25" t="s">
        <v>13</v>
      </c>
      <c r="B21" s="13">
        <f>'4th FY 2025'!B21</f>
        <v>0</v>
      </c>
      <c r="C21" s="13">
        <f>'4th FY 2025'!C21</f>
        <v>0</v>
      </c>
      <c r="D21" s="47">
        <f>'1st FY 2025'!D21+'2nd FY 2025'!D21+'3rd FY 2025'!D21+'4th FY 2025'!D21</f>
        <v>960730</v>
      </c>
      <c r="E21" s="47">
        <f>'1st FY 2025'!E21+'2nd FY 2025'!E21+'3rd FY 2025'!E21+'4th FY 2025'!E21</f>
        <v>651327.9</v>
      </c>
      <c r="F21" s="47">
        <f>'1st FY 2025'!F21+'2nd FY 2025'!F21+'3rd FY 2025'!F21+'4th FY 2025'!F21</f>
        <v>309402.09999999998</v>
      </c>
      <c r="G21" s="47">
        <f>'1st FY 2025'!G21+'2nd FY 2025'!G21+'3rd FY 2025'!G21+'4th FY 2025'!G21</f>
        <v>80444.55</v>
      </c>
    </row>
    <row r="22" spans="1:7" x14ac:dyDescent="0.25">
      <c r="A22" s="25" t="s">
        <v>14</v>
      </c>
      <c r="B22" s="13">
        <f>'4th FY 2025'!B22</f>
        <v>0</v>
      </c>
      <c r="C22" s="13">
        <f>'4th FY 2025'!C22</f>
        <v>0</v>
      </c>
      <c r="D22" s="47">
        <f>'1st FY 2025'!D22+'2nd FY 2025'!D22+'3rd FY 2025'!D22+'4th FY 2025'!D22</f>
        <v>14444753.050000001</v>
      </c>
      <c r="E22" s="47">
        <f>'1st FY 2025'!E22+'2nd FY 2025'!E22+'3rd FY 2025'!E22+'4th FY 2025'!E22</f>
        <v>10607855.800000001</v>
      </c>
      <c r="F22" s="47">
        <f>'1st FY 2025'!F22+'2nd FY 2025'!F22+'3rd FY 2025'!F22+'4th FY 2025'!F22</f>
        <v>3836897.2500000009</v>
      </c>
      <c r="G22" s="47">
        <f>'1st FY 2025'!G22+'2nd FY 2025'!G22+'3rd FY 2025'!G22+'4th FY 2025'!G22</f>
        <v>1246991.6100000001</v>
      </c>
    </row>
    <row r="23" spans="1:7" x14ac:dyDescent="0.25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16947924.050000001</v>
      </c>
      <c r="E23" s="48">
        <f t="shared" si="2"/>
        <v>12268358</v>
      </c>
      <c r="F23" s="48">
        <f t="shared" si="2"/>
        <v>4679566.0500000007</v>
      </c>
      <c r="G23" s="48">
        <f t="shared" si="2"/>
        <v>1466085.5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13">
        <f>'4th FY 2025'!B28</f>
        <v>0</v>
      </c>
      <c r="C28" s="13">
        <f>'4th FY 2025'!C28</f>
        <v>0</v>
      </c>
      <c r="D28" s="47">
        <f>'1st FY 2025'!D28+'2nd FY 2025'!D28+'3rd FY 2025'!D28+'4th FY 2025'!D28</f>
        <v>5690447.5499999998</v>
      </c>
      <c r="E28" s="47">
        <f>'1st FY 2025'!E28+'2nd FY 2025'!E28+'3rd FY 2025'!E28+'4th FY 2025'!E28</f>
        <v>4009500.2</v>
      </c>
      <c r="F28" s="47">
        <f>'1st FY 2025'!F28+'2nd FY 2025'!F28+'3rd FY 2025'!F28+'4th FY 2025'!F28</f>
        <v>1680947.35</v>
      </c>
      <c r="G28" s="47">
        <f>'1st FY 2025'!G28+'2nd FY 2025'!G28+'3rd FY 2025'!G28+'4th FY 2025'!G28</f>
        <v>437046.31</v>
      </c>
    </row>
    <row r="29" spans="1:7" x14ac:dyDescent="0.25">
      <c r="A29" s="25" t="s">
        <v>13</v>
      </c>
      <c r="B29" s="13">
        <f>'4th FY 2025'!B29</f>
        <v>0</v>
      </c>
      <c r="C29" s="13">
        <f>'4th FY 2025'!C29</f>
        <v>0</v>
      </c>
      <c r="D29" s="47">
        <f>'1st FY 2025'!D29+'2nd FY 2025'!D29+'3rd FY 2025'!D29+'4th FY 2025'!D29</f>
        <v>2169134.75</v>
      </c>
      <c r="E29" s="47">
        <f>'1st FY 2025'!E29+'2nd FY 2025'!E29+'3rd FY 2025'!E29+'4th FY 2025'!E29</f>
        <v>1432436.3</v>
      </c>
      <c r="F29" s="47">
        <f>'1st FY 2025'!F29+'2nd FY 2025'!F29+'3rd FY 2025'!F29+'4th FY 2025'!F29</f>
        <v>736698.45</v>
      </c>
      <c r="G29" s="47">
        <f>'1st FY 2025'!G29+'2nd FY 2025'!G29+'3rd FY 2025'!G29+'4th FY 2025'!G29</f>
        <v>191541.6</v>
      </c>
    </row>
    <row r="30" spans="1:7" x14ac:dyDescent="0.25">
      <c r="A30" s="25" t="s">
        <v>16</v>
      </c>
      <c r="B30" s="13">
        <f>'4th FY 2025'!B30</f>
        <v>0</v>
      </c>
      <c r="C30" s="13">
        <f>'4th FY 2025'!C30</f>
        <v>0</v>
      </c>
      <c r="D30" s="47">
        <f>'1st FY 2025'!D30+'2nd FY 2025'!D30+'3rd FY 2025'!D30+'4th FY 2025'!D30</f>
        <v>500011</v>
      </c>
      <c r="E30" s="47">
        <f>'1st FY 2025'!E30+'2nd FY 2025'!E30+'3rd FY 2025'!E30+'4th FY 2025'!E30</f>
        <v>341195.45</v>
      </c>
      <c r="F30" s="47">
        <f>'1st FY 2025'!F30+'2nd FY 2025'!F30+'3rd FY 2025'!F30+'4th FY 2025'!F30</f>
        <v>158815.54999999999</v>
      </c>
      <c r="G30" s="47">
        <f>'1st FY 2025'!G30+'2nd FY 2025'!G30+'3rd FY 2025'!G30+'4th FY 2025'!G30</f>
        <v>41292.039999999994</v>
      </c>
    </row>
    <row r="31" spans="1:7" x14ac:dyDescent="0.25">
      <c r="A31" s="25" t="s">
        <v>14</v>
      </c>
      <c r="B31" s="13">
        <f>'4th FY 2025'!B31</f>
        <v>0</v>
      </c>
      <c r="C31" s="13">
        <f>'4th FY 2025'!C31</f>
        <v>0</v>
      </c>
      <c r="D31" s="47">
        <f>'1st FY 2025'!D31+'2nd FY 2025'!D31+'3rd FY 2025'!D31+'4th FY 2025'!D31</f>
        <v>20851035.600000001</v>
      </c>
      <c r="E31" s="47">
        <f>'1st FY 2025'!E31+'2nd FY 2025'!E31+'3rd FY 2025'!E31+'4th FY 2025'!E31</f>
        <v>14945053.899999999</v>
      </c>
      <c r="F31" s="47">
        <f>'1st FY 2025'!F31+'2nd FY 2025'!F31+'3rd FY 2025'!F31+'4th FY 2025'!F31</f>
        <v>5905981.7000000011</v>
      </c>
      <c r="G31" s="47">
        <f>'1st FY 2025'!G31+'2nd FY 2025'!G31+'3rd FY 2025'!G31+'4th FY 2025'!G31</f>
        <v>1919444.0499999998</v>
      </c>
    </row>
    <row r="32" spans="1:7" x14ac:dyDescent="0.25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29210628.900000002</v>
      </c>
      <c r="E32" s="48">
        <f t="shared" si="3"/>
        <v>20728185.849999998</v>
      </c>
      <c r="F32" s="48">
        <f t="shared" si="3"/>
        <v>8482443.0500000007</v>
      </c>
      <c r="G32" s="48">
        <f t="shared" si="3"/>
        <v>2589324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13">
        <f>'4th FY 2025'!B37</f>
        <v>0</v>
      </c>
      <c r="C37" s="13">
        <f>'4th FY 2025'!C37</f>
        <v>0</v>
      </c>
      <c r="D37" s="47">
        <f>'1st FY 2025'!D37+'2nd FY 2025'!D37+'3rd FY 2025'!D37+'4th FY 2025'!D37</f>
        <v>15628599.800000001</v>
      </c>
      <c r="E37" s="47">
        <f>'1st FY 2025'!E37+'2nd FY 2025'!E37+'3rd FY 2025'!E37+'4th FY 2025'!E37</f>
        <v>11253315.550000001</v>
      </c>
      <c r="F37" s="47">
        <f>'1st FY 2025'!F37+'2nd FY 2025'!F37+'3rd FY 2025'!F37+'4th FY 2025'!F37</f>
        <v>4375284.25</v>
      </c>
      <c r="G37" s="47">
        <f>'1st FY 2025'!G37+'2nd FY 2025'!G37+'3rd FY 2025'!G37+'4th FY 2025'!G37</f>
        <v>1137573.9099999999</v>
      </c>
    </row>
    <row r="38" spans="1:7" x14ac:dyDescent="0.25">
      <c r="A38" s="25" t="s">
        <v>13</v>
      </c>
      <c r="B38" s="13">
        <f>'4th FY 2025'!B38</f>
        <v>0</v>
      </c>
      <c r="C38" s="13">
        <f>'4th FY 2025'!C38</f>
        <v>0</v>
      </c>
      <c r="D38" s="47">
        <f>'1st FY 2025'!D38+'2nd FY 2025'!D38+'3rd FY 2025'!D38+'4th FY 2025'!D38</f>
        <v>4616418.9000000004</v>
      </c>
      <c r="E38" s="47">
        <f>'1st FY 2025'!E38+'2nd FY 2025'!E38+'3rd FY 2025'!E38+'4th FY 2025'!E38</f>
        <v>3113773.75</v>
      </c>
      <c r="F38" s="47">
        <f>'1st FY 2025'!F38+'2nd FY 2025'!F38+'3rd FY 2025'!F38+'4th FY 2025'!F38</f>
        <v>1502645.15</v>
      </c>
      <c r="G38" s="47">
        <f>'1st FY 2025'!G38+'2nd FY 2025'!G38+'3rd FY 2025'!G38+'4th FY 2025'!G38</f>
        <v>390687.73</v>
      </c>
    </row>
    <row r="39" spans="1:7" x14ac:dyDescent="0.25">
      <c r="A39" s="25" t="s">
        <v>16</v>
      </c>
      <c r="B39" s="13">
        <f>'4th FY 2025'!B39</f>
        <v>0</v>
      </c>
      <c r="C39" s="13">
        <f>'4th FY 2025'!C39</f>
        <v>0</v>
      </c>
      <c r="D39" s="47">
        <f>'1st FY 2025'!D39+'2nd FY 2025'!D39+'3rd FY 2025'!D39+'4th FY 2025'!D39</f>
        <v>748148.05</v>
      </c>
      <c r="E39" s="47">
        <f>'1st FY 2025'!E39+'2nd FY 2025'!E39+'3rd FY 2025'!E39+'4th FY 2025'!E39</f>
        <v>540020.79999999993</v>
      </c>
      <c r="F39" s="47">
        <f>'1st FY 2025'!F39+'2nd FY 2025'!F39+'3rd FY 2025'!F39+'4th FY 2025'!F39</f>
        <v>208127.25000000003</v>
      </c>
      <c r="G39" s="47">
        <f>'1st FY 2025'!G39+'2nd FY 2025'!G39+'3rd FY 2025'!G39+'4th FY 2025'!G39</f>
        <v>54113.08</v>
      </c>
    </row>
    <row r="40" spans="1:7" x14ac:dyDescent="0.25">
      <c r="A40" s="25" t="s">
        <v>14</v>
      </c>
      <c r="B40" s="13">
        <f>'4th FY 2025'!B40</f>
        <v>0</v>
      </c>
      <c r="C40" s="13">
        <f>'4th FY 2025'!C40</f>
        <v>0</v>
      </c>
      <c r="D40" s="47">
        <f>'1st FY 2025'!D40+'2nd FY 2025'!D40+'3rd FY 2025'!D40+'4th FY 2025'!D40</f>
        <v>91814249.450000003</v>
      </c>
      <c r="E40" s="47">
        <f>'1st FY 2025'!E40+'2nd FY 2025'!E40+'3rd FY 2025'!E40+'4th FY 2025'!E40</f>
        <v>67214283</v>
      </c>
      <c r="F40" s="47">
        <f>'1st FY 2025'!F40+'2nd FY 2025'!F40+'3rd FY 2025'!F40+'4th FY 2025'!F40</f>
        <v>24599966.449999999</v>
      </c>
      <c r="G40" s="47">
        <f>'1st FY 2025'!G40+'2nd FY 2025'!G40+'3rd FY 2025'!G40+'4th FY 2025'!G40</f>
        <v>7994989.0899999999</v>
      </c>
    </row>
    <row r="41" spans="1:7" x14ac:dyDescent="0.25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112807416.2</v>
      </c>
      <c r="E41" s="48">
        <f t="shared" si="4"/>
        <v>82121393.099999994</v>
      </c>
      <c r="F41" s="48">
        <f t="shared" si="4"/>
        <v>30686023.100000001</v>
      </c>
      <c r="G41" s="48">
        <f t="shared" si="4"/>
        <v>9577363.8100000005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13">
        <f>'4th FY 2025'!B46</f>
        <v>0</v>
      </c>
      <c r="C46" s="13">
        <f>'4th FY 2025'!C46</f>
        <v>0</v>
      </c>
      <c r="D46" s="47">
        <f>'1st FY 2025'!D46+'2nd FY 2025'!D46+'3rd FY 2025'!D46+'4th FY 2025'!D46</f>
        <v>16502070.5</v>
      </c>
      <c r="E46" s="47">
        <f>'1st FY 2025'!E46+'2nd FY 2025'!E46+'3rd FY 2025'!E46+'4th FY 2025'!E46</f>
        <v>11666726.9</v>
      </c>
      <c r="F46" s="47">
        <f>'1st FY 2025'!F46+'2nd FY 2025'!F46+'3rd FY 2025'!F46+'4th FY 2025'!F46</f>
        <v>4835343.5999999996</v>
      </c>
      <c r="G46" s="47">
        <f>'1st FY 2025'!G46+'2nd FY 2025'!G46+'3rd FY 2025'!G46+'4th FY 2025'!G46</f>
        <v>1257189.3400000001</v>
      </c>
    </row>
    <row r="47" spans="1:7" x14ac:dyDescent="0.25">
      <c r="A47" s="25" t="s">
        <v>13</v>
      </c>
      <c r="B47" s="13">
        <f>'4th FY 2025'!B47</f>
        <v>0</v>
      </c>
      <c r="C47" s="13">
        <f>'4th FY 2025'!C47</f>
        <v>0</v>
      </c>
      <c r="D47" s="47">
        <f>'1st FY 2025'!D47+'2nd FY 2025'!D47+'3rd FY 2025'!D47+'4th FY 2025'!D47</f>
        <v>2585459</v>
      </c>
      <c r="E47" s="47">
        <f>'1st FY 2025'!E47+'2nd FY 2025'!E47+'3rd FY 2025'!E47+'4th FY 2025'!E47</f>
        <v>1811180.25</v>
      </c>
      <c r="F47" s="47">
        <f>'1st FY 2025'!F47+'2nd FY 2025'!F47+'3rd FY 2025'!F47+'4th FY 2025'!F47</f>
        <v>774278.75</v>
      </c>
      <c r="G47" s="47">
        <f>'1st FY 2025'!G47+'2nd FY 2025'!G47+'3rd FY 2025'!G47+'4th FY 2025'!G47</f>
        <v>201312.48</v>
      </c>
    </row>
    <row r="48" spans="1:7" x14ac:dyDescent="0.25">
      <c r="A48" s="25" t="s">
        <v>14</v>
      </c>
      <c r="B48" s="13">
        <f>'4th FY 2025'!B48</f>
        <v>0</v>
      </c>
      <c r="C48" s="13">
        <f>'4th FY 2025'!C48</f>
        <v>0</v>
      </c>
      <c r="D48" s="47">
        <f>'1st FY 2025'!D48+'2nd FY 2025'!D48+'3rd FY 2025'!D48+'4th FY 2025'!D48</f>
        <v>121636286.45</v>
      </c>
      <c r="E48" s="47">
        <f>'1st FY 2025'!E48+'2nd FY 2025'!E48+'3rd FY 2025'!E48+'4th FY 2025'!E48</f>
        <v>88875913.950000003</v>
      </c>
      <c r="F48" s="47">
        <f>'1st FY 2025'!F48+'2nd FY 2025'!F48+'3rd FY 2025'!F48+'4th FY 2025'!F48</f>
        <v>32760372.499999993</v>
      </c>
      <c r="G48" s="47">
        <f>'1st FY 2025'!G48+'2nd FY 2025'!G48+'3rd FY 2025'!G48+'4th FY 2025'!G48</f>
        <v>10647121.07</v>
      </c>
    </row>
    <row r="49" spans="1:7" x14ac:dyDescent="0.25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140723815.94999999</v>
      </c>
      <c r="E49" s="48">
        <f t="shared" si="5"/>
        <v>102353821.10000001</v>
      </c>
      <c r="F49" s="48">
        <f t="shared" si="5"/>
        <v>38369994.849999994</v>
      </c>
      <c r="G49" s="48">
        <f t="shared" si="5"/>
        <v>12105622.890000001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13">
        <f>'4th FY 2025'!B54</f>
        <v>0</v>
      </c>
      <c r="C54" s="13">
        <f>'4th FY 2025'!C54</f>
        <v>0</v>
      </c>
      <c r="D54" s="47">
        <f>'1st FY 2025'!D54+'2nd FY 2025'!D54+'3rd FY 2025'!D54+'4th FY 2025'!D54</f>
        <v>961393</v>
      </c>
      <c r="E54" s="47">
        <f>'1st FY 2025'!E54+'2nd FY 2025'!E54+'3rd FY 2025'!E54+'4th FY 2025'!E54</f>
        <v>668544.4</v>
      </c>
      <c r="F54" s="47">
        <f>'1st FY 2025'!F54+'2nd FY 2025'!F54+'3rd FY 2025'!F54+'4th FY 2025'!F54</f>
        <v>292848.59999999998</v>
      </c>
      <c r="G54" s="47">
        <f>'1st FY 2025'!G54+'2nd FY 2025'!G54+'3rd FY 2025'!G54+'4th FY 2025'!G54</f>
        <v>76140.63</v>
      </c>
    </row>
    <row r="55" spans="1:7" x14ac:dyDescent="0.25">
      <c r="A55" s="25" t="s">
        <v>13</v>
      </c>
      <c r="B55" s="13">
        <f>'4th FY 2025'!B55</f>
        <v>0</v>
      </c>
      <c r="C55" s="13">
        <f>'4th FY 2025'!C55</f>
        <v>0</v>
      </c>
      <c r="D55" s="47">
        <f>'1st FY 2025'!D55+'2nd FY 2025'!D55+'3rd FY 2025'!D55+'4th FY 2025'!D55</f>
        <v>116232</v>
      </c>
      <c r="E55" s="47">
        <f>'1st FY 2025'!E55+'2nd FY 2025'!E55+'3rd FY 2025'!E55+'4th FY 2025'!E55</f>
        <v>81057.100000000006</v>
      </c>
      <c r="F55" s="47">
        <f>'1st FY 2025'!F55+'2nd FY 2025'!F55+'3rd FY 2025'!F55+'4th FY 2025'!F55</f>
        <v>35174.899999999994</v>
      </c>
      <c r="G55" s="47">
        <f>'1st FY 2025'!G55+'2nd FY 2025'!G55+'3rd FY 2025'!G55+'4th FY 2025'!G55</f>
        <v>9145.48</v>
      </c>
    </row>
    <row r="56" spans="1:7" x14ac:dyDescent="0.25">
      <c r="A56" s="25" t="s">
        <v>16</v>
      </c>
      <c r="B56" s="13">
        <f>'4th FY 2025'!B56</f>
        <v>0</v>
      </c>
      <c r="C56" s="13">
        <f>'4th FY 2025'!C56</f>
        <v>0</v>
      </c>
      <c r="D56" s="47">
        <f>'1st FY 2025'!D56+'2nd FY 2025'!D56+'3rd FY 2025'!D56+'4th FY 2025'!D56</f>
        <v>134065</v>
      </c>
      <c r="E56" s="47">
        <f>'1st FY 2025'!E56+'2nd FY 2025'!E56+'3rd FY 2025'!E56+'4th FY 2025'!E56</f>
        <v>93765</v>
      </c>
      <c r="F56" s="47">
        <f>'1st FY 2025'!F56+'2nd FY 2025'!F56+'3rd FY 2025'!F56+'4th FY 2025'!F56</f>
        <v>40300</v>
      </c>
      <c r="G56" s="47">
        <f>'1st FY 2025'!G56+'2nd FY 2025'!G56+'3rd FY 2025'!G56+'4th FY 2025'!G56</f>
        <v>10478</v>
      </c>
    </row>
    <row r="57" spans="1:7" x14ac:dyDescent="0.25">
      <c r="A57" s="29" t="s">
        <v>15</v>
      </c>
      <c r="B57" s="29">
        <f>SUM(B54:B55)</f>
        <v>0</v>
      </c>
      <c r="C57" s="29">
        <f>SUM(C54:C55)</f>
        <v>0</v>
      </c>
      <c r="D57" s="48">
        <f>SUM(D54:D56)</f>
        <v>1211690</v>
      </c>
      <c r="E57" s="48">
        <f>SUM(E54:E56)</f>
        <v>843366.5</v>
      </c>
      <c r="F57" s="48">
        <f>SUM(F54:F56)</f>
        <v>368323.5</v>
      </c>
      <c r="G57" s="48">
        <f>SUM(G54:G56)</f>
        <v>95764.11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13">
        <f>'4th FY 2025'!B62</f>
        <v>0</v>
      </c>
      <c r="C62" s="13">
        <f>'4th FY 2025'!C62</f>
        <v>0</v>
      </c>
      <c r="D62" s="47">
        <f>'1st FY 2025'!D62+'2nd FY 2025'!D62+'3rd FY 2025'!D62+'4th FY 2025'!D62</f>
        <v>266000</v>
      </c>
      <c r="E62" s="47">
        <f>'1st FY 2025'!E62+'2nd FY 2025'!E62+'3rd FY 2025'!E62+'4th FY 2025'!E62</f>
        <v>175945.45</v>
      </c>
      <c r="F62" s="47">
        <f>'1st FY 2025'!F62+'2nd FY 2025'!F62+'3rd FY 2025'!F62+'4th FY 2025'!F62</f>
        <v>90054.55</v>
      </c>
      <c r="G62" s="47">
        <f>'1st FY 2025'!G62+'2nd FY 2025'!G62+'3rd FY 2025'!G62+'4th FY 2025'!G62</f>
        <v>23414.179999999997</v>
      </c>
    </row>
    <row r="63" spans="1:7" x14ac:dyDescent="0.25">
      <c r="A63" s="25" t="s">
        <v>14</v>
      </c>
      <c r="B63" s="13">
        <f>'4th FY 2025'!B63</f>
        <v>0</v>
      </c>
      <c r="C63" s="13">
        <f>'4th FY 2025'!C63</f>
        <v>0</v>
      </c>
      <c r="D63" s="47">
        <f>'1st FY 2025'!D63+'2nd FY 2025'!D63+'3rd FY 2025'!D63+'4th FY 2025'!D63</f>
        <v>31352518.350000001</v>
      </c>
      <c r="E63" s="47">
        <f>'1st FY 2025'!E63+'2nd FY 2025'!E63+'3rd FY 2025'!E63+'4th FY 2025'!E63</f>
        <v>23398206.699999999</v>
      </c>
      <c r="F63" s="47">
        <f>'1st FY 2025'!F63+'2nd FY 2025'!F63+'3rd FY 2025'!F63+'4th FY 2025'!F63</f>
        <v>7954311.6500000004</v>
      </c>
      <c r="G63" s="47">
        <f>'1st FY 2025'!G63+'2nd FY 2025'!G63+'3rd FY 2025'!G63+'4th FY 2025'!G63</f>
        <v>2585151.2800000003</v>
      </c>
    </row>
    <row r="64" spans="1:7" x14ac:dyDescent="0.25">
      <c r="A64" s="29" t="s">
        <v>15</v>
      </c>
      <c r="B64" s="29">
        <f t="shared" ref="B64:G64" si="6">SUM(B62:B63)</f>
        <v>0</v>
      </c>
      <c r="C64" s="29">
        <f t="shared" si="6"/>
        <v>0</v>
      </c>
      <c r="D64" s="48">
        <f t="shared" si="6"/>
        <v>31618518.350000001</v>
      </c>
      <c r="E64" s="48">
        <f t="shared" si="6"/>
        <v>23574152.149999999</v>
      </c>
      <c r="F64" s="48">
        <f t="shared" si="6"/>
        <v>8044366.2000000002</v>
      </c>
      <c r="G64" s="48">
        <f t="shared" si="6"/>
        <v>2608565.4600000004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13">
        <f>'4th FY 2025'!B69</f>
        <v>0</v>
      </c>
      <c r="C69" s="13">
        <f>'4th FY 2025'!C69</f>
        <v>0</v>
      </c>
      <c r="D69" s="47">
        <f>'1st FY 2025'!D69+'2nd FY 2025'!D69+'3rd FY 2025'!D69+'4th FY 2025'!D69</f>
        <v>2503309</v>
      </c>
      <c r="E69" s="47">
        <f>'1st FY 2025'!E69+'2nd FY 2025'!E69+'3rd FY 2025'!E69+'4th FY 2025'!E69</f>
        <v>1911568.5</v>
      </c>
      <c r="F69" s="47">
        <f>'1st FY 2025'!F69+'2nd FY 2025'!F69+'3rd FY 2025'!F69+'4th FY 2025'!F69</f>
        <v>591740.5</v>
      </c>
      <c r="G69" s="47">
        <f>'1st FY 2025'!G69+'2nd FY 2025'!G69+'3rd FY 2025'!G69+'4th FY 2025'!G69</f>
        <v>153852.53</v>
      </c>
    </row>
    <row r="70" spans="1:7" x14ac:dyDescent="0.25">
      <c r="A70" s="25" t="s">
        <v>13</v>
      </c>
      <c r="B70" s="13">
        <f>'4th FY 2025'!B70</f>
        <v>0</v>
      </c>
      <c r="C70" s="13">
        <f>'4th FY 2025'!C70</f>
        <v>0</v>
      </c>
      <c r="D70" s="47">
        <f>'1st FY 2025'!D70+'2nd FY 2025'!D70+'3rd FY 2025'!D70+'4th FY 2025'!D70</f>
        <v>94975</v>
      </c>
      <c r="E70" s="47">
        <f>'1st FY 2025'!E70+'2nd FY 2025'!E70+'3rd FY 2025'!E70+'4th FY 2025'!E70</f>
        <v>56243.45</v>
      </c>
      <c r="F70" s="47">
        <f>'1st FY 2025'!F70+'2nd FY 2025'!F70+'3rd FY 2025'!F70+'4th FY 2025'!F70</f>
        <v>38731.550000000003</v>
      </c>
      <c r="G70" s="47">
        <f>'1st FY 2025'!G70+'2nd FY 2025'!G70+'3rd FY 2025'!G70+'4th FY 2025'!G70</f>
        <v>10070.209999999999</v>
      </c>
    </row>
    <row r="71" spans="1:7" x14ac:dyDescent="0.25">
      <c r="A71" s="25" t="s">
        <v>14</v>
      </c>
      <c r="B71" s="13">
        <f>'4th FY 2025'!B71</f>
        <v>0</v>
      </c>
      <c r="C71" s="13">
        <f>'4th FY 2025'!C71</f>
        <v>0</v>
      </c>
      <c r="D71" s="47">
        <f>'1st FY 2025'!D71+'2nd FY 2025'!D71+'3rd FY 2025'!D71+'4th FY 2025'!D71</f>
        <v>4651730</v>
      </c>
      <c r="E71" s="47">
        <f>'1st FY 2025'!E71+'2nd FY 2025'!E71+'3rd FY 2025'!E71+'4th FY 2025'!E71</f>
        <v>3384850.55</v>
      </c>
      <c r="F71" s="47">
        <f>'1st FY 2025'!F71+'2nd FY 2025'!F71+'3rd FY 2025'!F71+'4th FY 2025'!F71</f>
        <v>1266879.4500000002</v>
      </c>
      <c r="G71" s="47">
        <f>'1st FY 2025'!G71+'2nd FY 2025'!G71+'3rd FY 2025'!G71+'4th FY 2025'!G71</f>
        <v>411735.82999999996</v>
      </c>
    </row>
    <row r="72" spans="1:7" x14ac:dyDescent="0.25">
      <c r="A72" s="29" t="s">
        <v>15</v>
      </c>
      <c r="B72" s="29">
        <f t="shared" ref="B72:G72" si="7">SUM(B69:B71)</f>
        <v>0</v>
      </c>
      <c r="C72" s="29">
        <f t="shared" si="7"/>
        <v>0</v>
      </c>
      <c r="D72" s="48">
        <f t="shared" si="7"/>
        <v>7250014</v>
      </c>
      <c r="E72" s="48">
        <f t="shared" si="7"/>
        <v>5352662.5</v>
      </c>
      <c r="F72" s="48">
        <f t="shared" si="7"/>
        <v>1897351.5000000002</v>
      </c>
      <c r="G72" s="48">
        <f t="shared" si="7"/>
        <v>575658.56999999995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13">
        <f>'4th FY 2025'!B77</f>
        <v>0</v>
      </c>
      <c r="C77" s="13">
        <f>'4th FY 2025'!C77</f>
        <v>0</v>
      </c>
      <c r="D77" s="47">
        <f>'1st FY 2025'!D77+'2nd FY 2025'!D77+'3rd FY 2025'!D77+'4th FY 2025'!D77</f>
        <v>6046798</v>
      </c>
      <c r="E77" s="47">
        <f>'1st FY 2025'!E77+'2nd FY 2025'!E77+'3rd FY 2025'!E77+'4th FY 2025'!E77</f>
        <v>4398041.5999999996</v>
      </c>
      <c r="F77" s="47">
        <f>'1st FY 2025'!F77+'2nd FY 2025'!F77+'3rd FY 2025'!F77+'4th FY 2025'!F77</f>
        <v>1648756.4000000001</v>
      </c>
      <c r="G77" s="47">
        <f>'1st FY 2025'!G77+'2nd FY 2025'!G77+'3rd FY 2025'!G77+'4th FY 2025'!G77</f>
        <v>428676.67000000004</v>
      </c>
    </row>
    <row r="78" spans="1:7" x14ac:dyDescent="0.25">
      <c r="A78" s="25" t="s">
        <v>13</v>
      </c>
      <c r="B78" s="13">
        <f>'4th FY 2025'!B78</f>
        <v>0</v>
      </c>
      <c r="C78" s="13">
        <f>'4th FY 2025'!C78</f>
        <v>0</v>
      </c>
      <c r="D78" s="47">
        <f>'1st FY 2025'!D78+'2nd FY 2025'!D78+'3rd FY 2025'!D78+'4th FY 2025'!D78</f>
        <v>2692052.7</v>
      </c>
      <c r="E78" s="47">
        <f>'1st FY 2025'!E78+'2nd FY 2025'!E78+'3rd FY 2025'!E78+'4th FY 2025'!E78</f>
        <v>1871963.9499999997</v>
      </c>
      <c r="F78" s="47">
        <f>'1st FY 2025'!F78+'2nd FY 2025'!F78+'3rd FY 2025'!F78+'4th FY 2025'!F78</f>
        <v>820088.75</v>
      </c>
      <c r="G78" s="47">
        <f>'1st FY 2025'!G78+'2nd FY 2025'!G78+'3rd FY 2025'!G78+'4th FY 2025'!G78</f>
        <v>213223.08</v>
      </c>
    </row>
    <row r="79" spans="1:7" x14ac:dyDescent="0.25">
      <c r="A79" s="25" t="s">
        <v>14</v>
      </c>
      <c r="B79" s="13">
        <f>'4th FY 2025'!B79</f>
        <v>0</v>
      </c>
      <c r="C79" s="13">
        <f>'4th FY 2025'!C79</f>
        <v>0</v>
      </c>
      <c r="D79" s="47">
        <f>'1st FY 2025'!D79+'2nd FY 2025'!D79+'3rd FY 2025'!D79+'4th FY 2025'!D79</f>
        <v>46794182.100000001</v>
      </c>
      <c r="E79" s="47">
        <f>'1st FY 2025'!E79+'2nd FY 2025'!E79+'3rd FY 2025'!E79+'4th FY 2025'!E79</f>
        <v>34619490.850000001</v>
      </c>
      <c r="F79" s="47">
        <f>'1st FY 2025'!F79+'2nd FY 2025'!F79+'3rd FY 2025'!F79+'4th FY 2025'!F79</f>
        <v>12174691.25</v>
      </c>
      <c r="G79" s="47">
        <f>'1st FY 2025'!G79+'2nd FY 2025'!G79+'3rd FY 2025'!G79+'4th FY 2025'!G79</f>
        <v>3956774.66</v>
      </c>
    </row>
    <row r="80" spans="1:7" x14ac:dyDescent="0.25">
      <c r="A80" s="29" t="s">
        <v>15</v>
      </c>
      <c r="B80" s="29">
        <f t="shared" ref="B80:G80" si="8">SUM(B77:B79)</f>
        <v>0</v>
      </c>
      <c r="C80" s="29">
        <f t="shared" si="8"/>
        <v>0</v>
      </c>
      <c r="D80" s="48">
        <f t="shared" si="8"/>
        <v>55533032.799999997</v>
      </c>
      <c r="E80" s="48">
        <f t="shared" si="8"/>
        <v>40889496.399999999</v>
      </c>
      <c r="F80" s="48">
        <f t="shared" si="8"/>
        <v>14643536.4</v>
      </c>
      <c r="G80" s="48">
        <f t="shared" si="8"/>
        <v>4598674.41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13">
        <f>'4th FY 2025'!B85</f>
        <v>0</v>
      </c>
      <c r="C85" s="13">
        <f>'4th FY 2025'!C85</f>
        <v>0</v>
      </c>
      <c r="D85" s="47">
        <f>'1st FY 2025'!D85+'2nd FY 2025'!D85+'3rd FY 2025'!D85+'4th FY 2025'!D85</f>
        <v>87202223.200000003</v>
      </c>
      <c r="E85" s="47">
        <f>'1st FY 2025'!E85+'2nd FY 2025'!E85+'3rd FY 2025'!E85+'4th FY 2025'!E85</f>
        <v>61907755.099999994</v>
      </c>
      <c r="F85" s="47">
        <f>'1st FY 2025'!F85+'2nd FY 2025'!F85+'3rd FY 2025'!F85+'4th FY 2025'!F85</f>
        <v>25294468.100000001</v>
      </c>
      <c r="G85" s="47">
        <f>'1st FY 2025'!G85+'2nd FY 2025'!G85+'3rd FY 2025'!G85+'4th FY 2025'!G85</f>
        <v>6576561.7100000009</v>
      </c>
    </row>
    <row r="86" spans="1:7" x14ac:dyDescent="0.25">
      <c r="A86" s="25" t="s">
        <v>13</v>
      </c>
      <c r="B86" s="13">
        <f>'4th FY 2025'!B86</f>
        <v>0</v>
      </c>
      <c r="C86" s="13">
        <f>'4th FY 2025'!C86</f>
        <v>0</v>
      </c>
      <c r="D86" s="47">
        <f>'1st FY 2025'!D86+'2nd FY 2025'!D86+'3rd FY 2025'!D86+'4th FY 2025'!D86</f>
        <v>39326143.599999994</v>
      </c>
      <c r="E86" s="47">
        <f>'1st FY 2025'!E86+'2nd FY 2025'!E86+'3rd FY 2025'!E86+'4th FY 2025'!E86</f>
        <v>28411728.650000002</v>
      </c>
      <c r="F86" s="47">
        <f>'1st FY 2025'!F86+'2nd FY 2025'!F86+'3rd FY 2025'!F86+'4th FY 2025'!F86</f>
        <v>10914414.949999999</v>
      </c>
      <c r="G86" s="47">
        <f>'1st FY 2025'!G86+'2nd FY 2025'!G86+'3rd FY 2025'!G86+'4th FY 2025'!G86</f>
        <v>2837747.8899999997</v>
      </c>
    </row>
    <row r="87" spans="1:7" x14ac:dyDescent="0.25">
      <c r="A87" s="25" t="s">
        <v>17</v>
      </c>
      <c r="B87" s="13">
        <f>'4th FY 2025'!B88</f>
        <v>0</v>
      </c>
      <c r="C87" s="13">
        <f>'4th FY 2025'!C88</f>
        <v>0</v>
      </c>
      <c r="D87" s="47">
        <f>'1st FY 2025'!D87+'2nd FY 2025'!D88+'3rd FY 2025'!D88+'4th FY 2025'!D88</f>
        <v>69662370.549999997</v>
      </c>
      <c r="E87" s="47">
        <f>'1st FY 2025'!E87+'2nd FY 2025'!E88+'3rd FY 2025'!E88+'4th FY 2025'!E88</f>
        <v>52007458.799999997</v>
      </c>
      <c r="F87" s="47">
        <f>'1st FY 2025'!F87+'2nd FY 2025'!F88+'3rd FY 2025'!F88+'4th FY 2025'!F88</f>
        <v>17654911.75</v>
      </c>
      <c r="G87" s="47">
        <f>'1st FY 2025'!G87+'2nd FY 2025'!G88+'3rd FY 2025'!G88+'4th FY 2025'!G88</f>
        <v>3177884.12</v>
      </c>
    </row>
    <row r="88" spans="1:7" x14ac:dyDescent="0.25">
      <c r="A88" s="25" t="s">
        <v>14</v>
      </c>
      <c r="B88" s="13">
        <f>'4th FY 2025'!B89</f>
        <v>0</v>
      </c>
      <c r="C88" s="13">
        <f>'4th FY 2025'!C89</f>
        <v>0</v>
      </c>
      <c r="D88" s="47">
        <f>'1st FY 2025'!D88+'2nd FY 2025'!D89+'3rd FY 2025'!D89+'4th FY 2025'!D89</f>
        <v>62695703.649999999</v>
      </c>
      <c r="E88" s="47">
        <f>'1st FY 2025'!E88+'2nd FY 2025'!E89+'3rd FY 2025'!E89+'4th FY 2025'!E89</f>
        <v>46492551.799999997</v>
      </c>
      <c r="F88" s="47">
        <f>'1st FY 2025'!F88+'2nd FY 2025'!F89+'3rd FY 2025'!F89+'4th FY 2025'!F89</f>
        <v>16203151.849999998</v>
      </c>
      <c r="G88" s="47">
        <f>'1st FY 2025'!G88+'2nd FY 2025'!G89+'3rd FY 2025'!G89+'4th FY 2025'!G89</f>
        <v>5266024.3500000006</v>
      </c>
    </row>
    <row r="89" spans="1:7" x14ac:dyDescent="0.25">
      <c r="A89" s="29" t="s">
        <v>15</v>
      </c>
      <c r="B89" s="29">
        <f t="shared" ref="B89:G89" si="9">SUM(B85:B88)</f>
        <v>0</v>
      </c>
      <c r="C89" s="29">
        <f t="shared" si="9"/>
        <v>0</v>
      </c>
      <c r="D89" s="48">
        <f t="shared" si="9"/>
        <v>258886441</v>
      </c>
      <c r="E89" s="48">
        <f t="shared" si="9"/>
        <v>188819494.35000002</v>
      </c>
      <c r="F89" s="48">
        <f t="shared" si="9"/>
        <v>70066946.649999991</v>
      </c>
      <c r="G89" s="48">
        <f t="shared" si="9"/>
        <v>17858218.070000004</v>
      </c>
    </row>
    <row r="90" spans="1:7" x14ac:dyDescent="0.25">
      <c r="A90" s="31"/>
      <c r="B90" s="31"/>
      <c r="C90" s="31"/>
      <c r="D90" s="50"/>
      <c r="E90" s="50"/>
      <c r="F90" s="50"/>
      <c r="G90" s="50"/>
    </row>
    <row r="91" spans="1:7" ht="13.8" thickBot="1" x14ac:dyDescent="0.3">
      <c r="A91" s="23" t="s">
        <v>29</v>
      </c>
      <c r="B91" s="23"/>
      <c r="C91" s="31"/>
      <c r="D91" s="50"/>
      <c r="E91" s="50"/>
      <c r="F91" s="50"/>
      <c r="G91" s="50"/>
    </row>
    <row r="92" spans="1:7" ht="13.8" thickTop="1" x14ac:dyDescent="0.25">
      <c r="A92" s="32" t="s">
        <v>1</v>
      </c>
      <c r="B92" s="33" t="s">
        <v>2</v>
      </c>
      <c r="C92" s="33" t="s">
        <v>2</v>
      </c>
      <c r="D92" s="51" t="s">
        <v>7</v>
      </c>
      <c r="E92" s="51" t="s">
        <v>7</v>
      </c>
      <c r="F92" s="51" t="s">
        <v>5</v>
      </c>
      <c r="G92" s="52" t="s">
        <v>10</v>
      </c>
    </row>
    <row r="93" spans="1:7" ht="13.8" thickBot="1" x14ac:dyDescent="0.3">
      <c r="A93" s="35" t="s">
        <v>0</v>
      </c>
      <c r="B93" s="36" t="s">
        <v>3</v>
      </c>
      <c r="C93" s="36" t="s">
        <v>4</v>
      </c>
      <c r="D93" s="53" t="s">
        <v>8</v>
      </c>
      <c r="E93" s="53" t="s">
        <v>9</v>
      </c>
      <c r="F93" s="53" t="s">
        <v>6</v>
      </c>
      <c r="G93" s="54" t="s">
        <v>11</v>
      </c>
    </row>
    <row r="94" spans="1:7" ht="13.8" thickTop="1" x14ac:dyDescent="0.25">
      <c r="A94" s="25" t="s">
        <v>12</v>
      </c>
      <c r="B94" s="13">
        <f>'4th FY 2025'!B95</f>
        <v>0</v>
      </c>
      <c r="C94" s="13">
        <f>'4th FY 2025'!C95</f>
        <v>0</v>
      </c>
      <c r="D94" s="47">
        <f>'1st FY 2025'!D94+'2nd FY 2025'!D95+'3rd FY 2025'!D95+'4th FY 2025'!D95</f>
        <v>1765037</v>
      </c>
      <c r="E94" s="47">
        <f>'1st FY 2025'!E94+'2nd FY 2025'!E95+'3rd FY 2025'!E95+'4th FY 2025'!E95</f>
        <v>1254323.8500000001</v>
      </c>
      <c r="F94" s="47">
        <f>'1st FY 2025'!F94+'2nd FY 2025'!F95+'3rd FY 2025'!F95+'4th FY 2025'!F95</f>
        <v>510713.15</v>
      </c>
      <c r="G94" s="47">
        <f>'1st FY 2025'!G94+'2nd FY 2025'!G95+'3rd FY 2025'!G95+'4th FY 2025'!G95</f>
        <v>132785.42000000001</v>
      </c>
    </row>
    <row r="95" spans="1:7" x14ac:dyDescent="0.25">
      <c r="A95" s="25" t="s">
        <v>13</v>
      </c>
      <c r="B95" s="13">
        <f>'4th FY 2025'!B96</f>
        <v>0</v>
      </c>
      <c r="C95" s="13">
        <f>'4th FY 2025'!C96</f>
        <v>0</v>
      </c>
      <c r="D95" s="47">
        <f>'1st FY 2025'!D95+'2nd FY 2025'!D96+'3rd FY 2025'!D96+'4th FY 2025'!D96</f>
        <v>665460</v>
      </c>
      <c r="E95" s="47">
        <f>'1st FY 2025'!E95+'2nd FY 2025'!E96+'3rd FY 2025'!E96+'4th FY 2025'!E96</f>
        <v>472621.05</v>
      </c>
      <c r="F95" s="47">
        <f>'1st FY 2025'!F95+'2nd FY 2025'!F96+'3rd FY 2025'!F96+'4th FY 2025'!F96</f>
        <v>192838.94999999998</v>
      </c>
      <c r="G95" s="47">
        <f>'1st FY 2025'!G95+'2nd FY 2025'!G96+'3rd FY 2025'!G96+'4th FY 2025'!G96</f>
        <v>50138.12</v>
      </c>
    </row>
    <row r="96" spans="1:7" x14ac:dyDescent="0.25">
      <c r="A96" s="25" t="s">
        <v>14</v>
      </c>
      <c r="B96" s="13">
        <f>'4th FY 2025'!B97</f>
        <v>0</v>
      </c>
      <c r="C96" s="13">
        <f>'4th FY 2025'!C97</f>
        <v>0</v>
      </c>
      <c r="D96" s="47">
        <f>'1st FY 2025'!D96+'2nd FY 2025'!D97+'3rd FY 2025'!D97+'4th FY 2025'!D97</f>
        <v>20499010</v>
      </c>
      <c r="E96" s="47">
        <f>'1st FY 2025'!E96+'2nd FY 2025'!E97+'3rd FY 2025'!E97+'4th FY 2025'!E97</f>
        <v>15139945.5</v>
      </c>
      <c r="F96" s="47">
        <f>'1st FY 2025'!F96+'2nd FY 2025'!F97+'3rd FY 2025'!F97+'4th FY 2025'!F97</f>
        <v>5359064.5</v>
      </c>
      <c r="G96" s="47">
        <f>'1st FY 2025'!G96+'2nd FY 2025'!G97+'3rd FY 2025'!G97+'4th FY 2025'!G97</f>
        <v>1741695.9700000002</v>
      </c>
    </row>
    <row r="97" spans="1:7" x14ac:dyDescent="0.25">
      <c r="A97" s="29" t="s">
        <v>15</v>
      </c>
      <c r="B97" s="29">
        <f t="shared" ref="B97:G97" si="10">SUM(B94:B96)</f>
        <v>0</v>
      </c>
      <c r="C97" s="29">
        <f t="shared" si="10"/>
        <v>0</v>
      </c>
      <c r="D97" s="48">
        <f t="shared" si="10"/>
        <v>22929507</v>
      </c>
      <c r="E97" s="48">
        <f t="shared" si="10"/>
        <v>16866890.399999999</v>
      </c>
      <c r="F97" s="48">
        <f t="shared" si="10"/>
        <v>6062616.5999999996</v>
      </c>
      <c r="G97" s="48">
        <f t="shared" si="10"/>
        <v>1924619.5100000002</v>
      </c>
    </row>
    <row r="98" spans="1:7" x14ac:dyDescent="0.25">
      <c r="A98" s="31"/>
      <c r="B98" s="31"/>
      <c r="C98" s="31"/>
      <c r="D98" s="50"/>
      <c r="E98" s="50"/>
      <c r="F98" s="50"/>
      <c r="G98" s="50"/>
    </row>
    <row r="99" spans="1:7" ht="13.8" thickBot="1" x14ac:dyDescent="0.3">
      <c r="A99" s="23" t="s">
        <v>30</v>
      </c>
      <c r="B99" s="23"/>
      <c r="C99" s="31"/>
      <c r="D99" s="50"/>
      <c r="E99" s="50"/>
      <c r="F99" s="50"/>
      <c r="G99" s="50"/>
    </row>
    <row r="100" spans="1:7" ht="13.8" thickTop="1" x14ac:dyDescent="0.25">
      <c r="A100" s="32" t="s">
        <v>1</v>
      </c>
      <c r="B100" s="33" t="s">
        <v>2</v>
      </c>
      <c r="C100" s="33" t="s">
        <v>2</v>
      </c>
      <c r="D100" s="51" t="s">
        <v>7</v>
      </c>
      <c r="E100" s="51" t="s">
        <v>7</v>
      </c>
      <c r="F100" s="51" t="s">
        <v>5</v>
      </c>
      <c r="G100" s="52" t="s">
        <v>10</v>
      </c>
    </row>
    <row r="101" spans="1:7" ht="13.8" thickBot="1" x14ac:dyDescent="0.3">
      <c r="A101" s="35" t="s">
        <v>0</v>
      </c>
      <c r="B101" s="36" t="s">
        <v>3</v>
      </c>
      <c r="C101" s="36" t="s">
        <v>4</v>
      </c>
      <c r="D101" s="53" t="s">
        <v>8</v>
      </c>
      <c r="E101" s="53" t="s">
        <v>9</v>
      </c>
      <c r="F101" s="53" t="s">
        <v>6</v>
      </c>
      <c r="G101" s="54" t="s">
        <v>11</v>
      </c>
    </row>
    <row r="102" spans="1:7" ht="13.8" thickTop="1" x14ac:dyDescent="0.25">
      <c r="A102" s="25" t="s">
        <v>12</v>
      </c>
      <c r="B102" s="13">
        <f>'4th FY 2025'!B103</f>
        <v>0</v>
      </c>
      <c r="C102" s="13">
        <f>'4th FY 2025'!C103</f>
        <v>0</v>
      </c>
      <c r="D102" s="47">
        <f>'1st FY 2025'!D102+'2nd FY 2025'!D103+'3rd FY 2025'!D103+'4th FY 2025'!D103</f>
        <v>9157632</v>
      </c>
      <c r="E102" s="47">
        <f>'1st FY 2025'!E102+'2nd FY 2025'!E103+'3rd FY 2025'!E103+'4th FY 2025'!E103</f>
        <v>6625623.3499999996</v>
      </c>
      <c r="F102" s="47">
        <f>'1st FY 2025'!F102+'2nd FY 2025'!F103+'3rd FY 2025'!F103+'4th FY 2025'!F103</f>
        <v>2532008.65</v>
      </c>
      <c r="G102" s="47">
        <f>'1st FY 2025'!G102+'2nd FY 2025'!G103+'3rd FY 2025'!G103+'4th FY 2025'!G103</f>
        <v>658322.25</v>
      </c>
    </row>
    <row r="103" spans="1:7" x14ac:dyDescent="0.25">
      <c r="A103" s="25" t="s">
        <v>13</v>
      </c>
      <c r="B103" s="13">
        <f>'4th FY 2025'!B104</f>
        <v>0</v>
      </c>
      <c r="C103" s="13">
        <f>'4th FY 2025'!C104</f>
        <v>0</v>
      </c>
      <c r="D103" s="47">
        <f>'1st FY 2025'!D103+'2nd FY 2025'!D104+'3rd FY 2025'!D104+'4th FY 2025'!D104</f>
        <v>1481454</v>
      </c>
      <c r="E103" s="47">
        <f>'1st FY 2025'!E103+'2nd FY 2025'!E104+'3rd FY 2025'!E104+'4th FY 2025'!E104</f>
        <v>1094385.55</v>
      </c>
      <c r="F103" s="47">
        <f>'1st FY 2025'!F103+'2nd FY 2025'!F104+'3rd FY 2025'!F104+'4th FY 2025'!F104</f>
        <v>387068.45</v>
      </c>
      <c r="G103" s="47">
        <f>'1st FY 2025'!G103+'2nd FY 2025'!G104+'3rd FY 2025'!G104+'4th FY 2025'!G104</f>
        <v>100637.79999999999</v>
      </c>
    </row>
    <row r="104" spans="1:7" x14ac:dyDescent="0.25">
      <c r="A104" s="25" t="s">
        <v>16</v>
      </c>
      <c r="B104" s="13">
        <f>'4th FY 2025'!B105</f>
        <v>0</v>
      </c>
      <c r="C104" s="13">
        <f>'4th FY 2025'!C105</f>
        <v>0</v>
      </c>
      <c r="D104" s="47">
        <f>'1st FY 2025'!D104+'2nd FY 2025'!D105+'3rd FY 2025'!D105+'4th FY 2025'!D105</f>
        <v>751281.3</v>
      </c>
      <c r="E104" s="47">
        <f>'1st FY 2025'!E104+'2nd FY 2025'!E105+'3rd FY 2025'!E105+'4th FY 2025'!E105</f>
        <v>577244.05000000005</v>
      </c>
      <c r="F104" s="47">
        <f>'1st FY 2025'!F104+'2nd FY 2025'!F105+'3rd FY 2025'!F105+'4th FY 2025'!F105</f>
        <v>174037.25000000003</v>
      </c>
      <c r="G104" s="47">
        <f>'1st FY 2025'!G104+'2nd FY 2025'!G105+'3rd FY 2025'!G105+'4th FY 2025'!G105</f>
        <v>45249.68</v>
      </c>
    </row>
    <row r="105" spans="1:7" x14ac:dyDescent="0.25">
      <c r="A105" s="25" t="s">
        <v>17</v>
      </c>
      <c r="B105" s="13">
        <f>'4th FY 2025'!B106</f>
        <v>0</v>
      </c>
      <c r="C105" s="13">
        <f>'4th FY 2025'!C106</f>
        <v>0</v>
      </c>
      <c r="D105" s="47">
        <f>'1st FY 2025'!D105+'2nd FY 2025'!D106+'3rd FY 2025'!D106+'4th FY 2025'!D106</f>
        <v>4318684.5</v>
      </c>
      <c r="E105" s="47">
        <f>'1st FY 2025'!E105+'2nd FY 2025'!E106+'3rd FY 2025'!E106+'4th FY 2025'!E106</f>
        <v>3244228.55</v>
      </c>
      <c r="F105" s="47">
        <f>'1st FY 2025'!F105+'2nd FY 2025'!F106+'3rd FY 2025'!F106+'4th FY 2025'!F106</f>
        <v>1074455.9500000002</v>
      </c>
      <c r="G105" s="47">
        <f>'1st FY 2025'!G105+'2nd FY 2025'!G106+'3rd FY 2025'!G106+'4th FY 2025'!G106</f>
        <v>193402.07</v>
      </c>
    </row>
    <row r="106" spans="1:7" x14ac:dyDescent="0.25">
      <c r="A106" s="25" t="s">
        <v>14</v>
      </c>
      <c r="B106" s="13">
        <f>'4th FY 2025'!B107</f>
        <v>0</v>
      </c>
      <c r="C106" s="13">
        <f>'4th FY 2025'!C107</f>
        <v>0</v>
      </c>
      <c r="D106" s="47">
        <f>'1st FY 2025'!D106+'2nd FY 2025'!D107+'3rd FY 2025'!D107+'4th FY 2025'!D107</f>
        <v>101511265.3</v>
      </c>
      <c r="E106" s="47">
        <f>'1st FY 2025'!E106+'2nd FY 2025'!E107+'3rd FY 2025'!E107+'4th FY 2025'!E107</f>
        <v>75191172.050000012</v>
      </c>
      <c r="F106" s="47">
        <f>'1st FY 2025'!F106+'2nd FY 2025'!F107+'3rd FY 2025'!F107+'4th FY 2025'!F107</f>
        <v>26320093.25</v>
      </c>
      <c r="G106" s="47">
        <f>'1st FY 2025'!G106+'2nd FY 2025'!G107+'3rd FY 2025'!G107+'4th FY 2025'!G107</f>
        <v>8554030.3099999987</v>
      </c>
    </row>
    <row r="107" spans="1:7" x14ac:dyDescent="0.25">
      <c r="A107" s="29" t="s">
        <v>15</v>
      </c>
      <c r="B107" s="29">
        <f t="shared" ref="B107:G107" si="11">SUM(B102:B106)</f>
        <v>0</v>
      </c>
      <c r="C107" s="29">
        <f t="shared" si="11"/>
        <v>0</v>
      </c>
      <c r="D107" s="48">
        <f t="shared" si="11"/>
        <v>117220317.09999999</v>
      </c>
      <c r="E107" s="48">
        <f t="shared" si="11"/>
        <v>86732653.550000012</v>
      </c>
      <c r="F107" s="48">
        <f t="shared" si="11"/>
        <v>30487663.550000001</v>
      </c>
      <c r="G107" s="48">
        <f t="shared" si="11"/>
        <v>9551642.1099999994</v>
      </c>
    </row>
    <row r="108" spans="1:7" x14ac:dyDescent="0.25">
      <c r="A108" s="31"/>
      <c r="B108" s="31"/>
      <c r="C108" s="31"/>
      <c r="D108" s="50"/>
      <c r="E108" s="50"/>
      <c r="F108" s="50"/>
      <c r="G108" s="50"/>
    </row>
    <row r="109" spans="1:7" ht="13.8" thickBot="1" x14ac:dyDescent="0.3">
      <c r="A109" s="23" t="s">
        <v>31</v>
      </c>
      <c r="B109" s="23"/>
      <c r="C109" s="31"/>
      <c r="D109" s="50"/>
      <c r="E109" s="50"/>
      <c r="F109" s="50"/>
      <c r="G109" s="50"/>
    </row>
    <row r="110" spans="1:7" ht="13.8" thickTop="1" x14ac:dyDescent="0.25">
      <c r="A110" s="32" t="s">
        <v>1</v>
      </c>
      <c r="B110" s="33" t="s">
        <v>2</v>
      </c>
      <c r="C110" s="33" t="s">
        <v>2</v>
      </c>
      <c r="D110" s="51" t="s">
        <v>7</v>
      </c>
      <c r="E110" s="51" t="s">
        <v>7</v>
      </c>
      <c r="F110" s="51" t="s">
        <v>5</v>
      </c>
      <c r="G110" s="52" t="s">
        <v>10</v>
      </c>
    </row>
    <row r="111" spans="1:7" ht="13.8" thickBot="1" x14ac:dyDescent="0.3">
      <c r="A111" s="35" t="s">
        <v>0</v>
      </c>
      <c r="B111" s="36" t="s">
        <v>3</v>
      </c>
      <c r="C111" s="36" t="s">
        <v>4</v>
      </c>
      <c r="D111" s="53" t="s">
        <v>8</v>
      </c>
      <c r="E111" s="53" t="s">
        <v>9</v>
      </c>
      <c r="F111" s="53" t="s">
        <v>6</v>
      </c>
      <c r="G111" s="54" t="s">
        <v>11</v>
      </c>
    </row>
    <row r="112" spans="1:7" ht="13.8" thickTop="1" x14ac:dyDescent="0.25">
      <c r="A112" s="25" t="s">
        <v>12</v>
      </c>
      <c r="B112" s="13">
        <f>'4th FY 2025'!B113</f>
        <v>0</v>
      </c>
      <c r="C112" s="13">
        <f>'4th FY 2025'!C113</f>
        <v>0</v>
      </c>
      <c r="D112" s="47">
        <f>'1st FY 2025'!D112+'2nd FY 2025'!D113+'3rd FY 2025'!D113+'4th FY 2025'!D113</f>
        <v>189203</v>
      </c>
      <c r="E112" s="47">
        <f>'1st FY 2025'!E112+'2nd FY 2025'!E113+'3rd FY 2025'!E113+'4th FY 2025'!E113</f>
        <v>123983.9</v>
      </c>
      <c r="F112" s="47">
        <f>'1st FY 2025'!F112+'2nd FY 2025'!F113+'3rd FY 2025'!F113+'4th FY 2025'!F113</f>
        <v>65219.1</v>
      </c>
      <c r="G112" s="47">
        <f>'1st FY 2025'!G112+'2nd FY 2025'!G113+'3rd FY 2025'!G113+'4th FY 2025'!G113</f>
        <v>16956.96</v>
      </c>
    </row>
    <row r="113" spans="1:7" x14ac:dyDescent="0.25">
      <c r="A113" s="25" t="s">
        <v>14</v>
      </c>
      <c r="B113" s="13">
        <f>'4th FY 2025'!B114</f>
        <v>0</v>
      </c>
      <c r="C113" s="13">
        <f>'4th FY 2025'!C114</f>
        <v>0</v>
      </c>
      <c r="D113" s="47">
        <f>'1st FY 2025'!D113+'2nd FY 2025'!D114+'3rd FY 2025'!D114+'4th FY 2025'!D114</f>
        <v>34424215.75</v>
      </c>
      <c r="E113" s="47">
        <f>'1st FY 2025'!E113+'2nd FY 2025'!E114+'3rd FY 2025'!E114+'4th FY 2025'!E114</f>
        <v>25556688.300000001</v>
      </c>
      <c r="F113" s="47">
        <f>'1st FY 2025'!F113+'2nd FY 2025'!F114+'3rd FY 2025'!F114+'4th FY 2025'!F114</f>
        <v>8867527.4499999993</v>
      </c>
      <c r="G113" s="47">
        <f>'1st FY 2025'!G113+'2nd FY 2025'!G114+'3rd FY 2025'!G114+'4th FY 2025'!G114</f>
        <v>2881946.41</v>
      </c>
    </row>
    <row r="114" spans="1:7" x14ac:dyDescent="0.25">
      <c r="A114" s="29" t="s">
        <v>15</v>
      </c>
      <c r="B114" s="29">
        <f t="shared" ref="B114:G114" si="12">SUM(B112:B113)</f>
        <v>0</v>
      </c>
      <c r="C114" s="29">
        <f t="shared" si="12"/>
        <v>0</v>
      </c>
      <c r="D114" s="48">
        <f t="shared" si="12"/>
        <v>34613418.75</v>
      </c>
      <c r="E114" s="48">
        <f t="shared" si="12"/>
        <v>25680672.199999999</v>
      </c>
      <c r="F114" s="48">
        <f t="shared" si="12"/>
        <v>8932746.5499999989</v>
      </c>
      <c r="G114" s="48">
        <f t="shared" si="12"/>
        <v>2898903.37</v>
      </c>
    </row>
    <row r="115" spans="1:7" x14ac:dyDescent="0.25">
      <c r="A115" s="25"/>
      <c r="B115" s="25"/>
      <c r="C115" s="25"/>
      <c r="D115" s="50"/>
      <c r="E115" s="50"/>
      <c r="F115" s="50"/>
      <c r="G115" s="50"/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ht="13.8" thickBot="1" x14ac:dyDescent="0.3">
      <c r="A117" s="23" t="s">
        <v>32</v>
      </c>
      <c r="B117" s="23"/>
      <c r="C117" s="31"/>
      <c r="D117" s="50"/>
      <c r="E117" s="50"/>
      <c r="F117" s="50"/>
      <c r="G117" s="50"/>
    </row>
    <row r="118" spans="1:7" ht="13.8" thickTop="1" x14ac:dyDescent="0.25">
      <c r="A118" s="32" t="s">
        <v>1</v>
      </c>
      <c r="B118" s="33" t="s">
        <v>2</v>
      </c>
      <c r="C118" s="33" t="s">
        <v>2</v>
      </c>
      <c r="D118" s="51" t="s">
        <v>7</v>
      </c>
      <c r="E118" s="51" t="s">
        <v>7</v>
      </c>
      <c r="F118" s="51" t="s">
        <v>5</v>
      </c>
      <c r="G118" s="52" t="s">
        <v>10</v>
      </c>
    </row>
    <row r="119" spans="1:7" ht="13.8" thickBot="1" x14ac:dyDescent="0.3">
      <c r="A119" s="35" t="s">
        <v>0</v>
      </c>
      <c r="B119" s="36" t="s">
        <v>3</v>
      </c>
      <c r="C119" s="36" t="s">
        <v>4</v>
      </c>
      <c r="D119" s="53" t="s">
        <v>8</v>
      </c>
      <c r="E119" s="53" t="s">
        <v>9</v>
      </c>
      <c r="F119" s="53" t="s">
        <v>6</v>
      </c>
      <c r="G119" s="54" t="s">
        <v>11</v>
      </c>
    </row>
    <row r="120" spans="1:7" ht="13.8" thickTop="1" x14ac:dyDescent="0.25">
      <c r="A120" s="25" t="s">
        <v>12</v>
      </c>
      <c r="B120" s="13">
        <f>'4th FY 2025'!B121</f>
        <v>0</v>
      </c>
      <c r="C120" s="13">
        <f>'4th FY 2025'!C121</f>
        <v>0</v>
      </c>
      <c r="D120" s="47">
        <f>'1st FY 2025'!D120+'2nd FY 2025'!D121+'3rd FY 2025'!D121+'4th FY 2025'!D121</f>
        <v>41926057.649999999</v>
      </c>
      <c r="E120" s="47">
        <f>'1st FY 2025'!E120+'2nd FY 2025'!E121+'3rd FY 2025'!E121+'4th FY 2025'!E121</f>
        <v>29893800.199999999</v>
      </c>
      <c r="F120" s="47">
        <f>'1st FY 2025'!F120+'2nd FY 2025'!F121+'3rd FY 2025'!F121+'4th FY 2025'!F121</f>
        <v>12032257.449999999</v>
      </c>
      <c r="G120" s="47">
        <f>'1st FY 2025'!G120+'2nd FY 2025'!G121+'3rd FY 2025'!G121+'4th FY 2025'!G121</f>
        <v>3128386.94</v>
      </c>
    </row>
    <row r="121" spans="1:7" x14ac:dyDescent="0.25">
      <c r="A121" s="25" t="s">
        <v>13</v>
      </c>
      <c r="B121" s="13">
        <f>'4th FY 2025'!B122</f>
        <v>0</v>
      </c>
      <c r="C121" s="13">
        <f>'4th FY 2025'!C122</f>
        <v>0</v>
      </c>
      <c r="D121" s="47">
        <f>'1st FY 2025'!D121+'2nd FY 2025'!D122+'3rd FY 2025'!D122+'4th FY 2025'!D122</f>
        <v>11380524</v>
      </c>
      <c r="E121" s="47">
        <f>'1st FY 2025'!E121+'2nd FY 2025'!E122+'3rd FY 2025'!E122+'4th FY 2025'!E122</f>
        <v>8186863.4999999991</v>
      </c>
      <c r="F121" s="47">
        <f>'1st FY 2025'!F121+'2nd FY 2025'!F122+'3rd FY 2025'!F122+'4th FY 2025'!F122</f>
        <v>3193660.5000000005</v>
      </c>
      <c r="G121" s="47">
        <f>'1st FY 2025'!G121+'2nd FY 2025'!G122+'3rd FY 2025'!G122+'4th FY 2025'!G122</f>
        <v>830351.74</v>
      </c>
    </row>
    <row r="122" spans="1:7" x14ac:dyDescent="0.25">
      <c r="A122" s="25" t="s">
        <v>14</v>
      </c>
      <c r="B122" s="13">
        <f>'4th FY 2025'!B123</f>
        <v>0</v>
      </c>
      <c r="C122" s="13">
        <f>'4th FY 2025'!C123</f>
        <v>0</v>
      </c>
      <c r="D122" s="47">
        <f>'1st FY 2025'!D122+'2nd FY 2025'!D123+'3rd FY 2025'!D123+'4th FY 2025'!D123</f>
        <v>37260539.25</v>
      </c>
      <c r="E122" s="47">
        <f>'1st FY 2025'!E122+'2nd FY 2025'!E123+'3rd FY 2025'!E123+'4th FY 2025'!E123</f>
        <v>27887904.600000001</v>
      </c>
      <c r="F122" s="47">
        <f>'1st FY 2025'!F122+'2nd FY 2025'!F123+'3rd FY 2025'!F123+'4th FY 2025'!F123</f>
        <v>9372634.6499999985</v>
      </c>
      <c r="G122" s="47">
        <f>'1st FY 2025'!G122+'2nd FY 2025'!G123+'3rd FY 2025'!G123+'4th FY 2025'!G123</f>
        <v>3046106.27</v>
      </c>
    </row>
    <row r="123" spans="1:7" x14ac:dyDescent="0.25">
      <c r="A123" s="29" t="s">
        <v>15</v>
      </c>
      <c r="B123" s="29">
        <f t="shared" ref="B123:G123" si="13">SUM(B120:B122)</f>
        <v>0</v>
      </c>
      <c r="C123" s="29">
        <f t="shared" si="13"/>
        <v>0</v>
      </c>
      <c r="D123" s="48">
        <f t="shared" si="13"/>
        <v>90567120.900000006</v>
      </c>
      <c r="E123" s="48">
        <f t="shared" si="13"/>
        <v>65968568.299999997</v>
      </c>
      <c r="F123" s="48">
        <f t="shared" si="13"/>
        <v>24598552.599999998</v>
      </c>
      <c r="G123" s="48">
        <f t="shared" si="13"/>
        <v>7004844.9499999993</v>
      </c>
    </row>
    <row r="124" spans="1:7" x14ac:dyDescent="0.25">
      <c r="A124" s="31"/>
      <c r="B124" s="31"/>
      <c r="C124" s="31"/>
      <c r="D124" s="50"/>
      <c r="E124" s="50"/>
      <c r="F124" s="50"/>
      <c r="G124" s="50"/>
    </row>
    <row r="125" spans="1:7" ht="13.8" thickBot="1" x14ac:dyDescent="0.3">
      <c r="A125" s="23" t="s">
        <v>33</v>
      </c>
      <c r="B125" s="23"/>
      <c r="C125" s="31"/>
      <c r="D125" s="50"/>
      <c r="E125" s="50"/>
      <c r="F125" s="50"/>
      <c r="G125" s="50"/>
    </row>
    <row r="126" spans="1:7" ht="13.8" thickTop="1" x14ac:dyDescent="0.25">
      <c r="A126" s="32" t="s">
        <v>1</v>
      </c>
      <c r="B126" s="33" t="s">
        <v>2</v>
      </c>
      <c r="C126" s="33" t="s">
        <v>2</v>
      </c>
      <c r="D126" s="51" t="s">
        <v>7</v>
      </c>
      <c r="E126" s="51" t="s">
        <v>7</v>
      </c>
      <c r="F126" s="51" t="s">
        <v>5</v>
      </c>
      <c r="G126" s="52" t="s">
        <v>10</v>
      </c>
    </row>
    <row r="127" spans="1:7" ht="13.8" thickBot="1" x14ac:dyDescent="0.3">
      <c r="A127" s="35" t="s">
        <v>0</v>
      </c>
      <c r="B127" s="36" t="s">
        <v>3</v>
      </c>
      <c r="C127" s="36" t="s">
        <v>4</v>
      </c>
      <c r="D127" s="53" t="s">
        <v>8</v>
      </c>
      <c r="E127" s="53" t="s">
        <v>9</v>
      </c>
      <c r="F127" s="53" t="s">
        <v>6</v>
      </c>
      <c r="G127" s="54" t="s">
        <v>11</v>
      </c>
    </row>
    <row r="128" spans="1:7" ht="13.8" thickTop="1" x14ac:dyDescent="0.25">
      <c r="A128" s="25" t="s">
        <v>12</v>
      </c>
      <c r="B128" s="13">
        <f>'4th FY 2025'!B129</f>
        <v>0</v>
      </c>
      <c r="C128" s="13">
        <f>'4th FY 2025'!C129</f>
        <v>0</v>
      </c>
      <c r="D128" s="47">
        <f>'1st FY 2025'!D128+'2nd FY 2025'!D129+'3rd FY 2025'!D129+'4th FY 2025'!D129</f>
        <v>6978134</v>
      </c>
      <c r="E128" s="47">
        <f>'1st FY 2025'!E128+'2nd FY 2025'!E129+'3rd FY 2025'!E129+'4th FY 2025'!E129</f>
        <v>4891432.75</v>
      </c>
      <c r="F128" s="47">
        <f>'1st FY 2025'!F128+'2nd FY 2025'!F129+'3rd FY 2025'!F129+'4th FY 2025'!F129</f>
        <v>2086701.25</v>
      </c>
      <c r="G128" s="47">
        <f>'1st FY 2025'!G128+'2nd FY 2025'!G129+'3rd FY 2025'!G129+'4th FY 2025'!G129</f>
        <v>542542.32000000007</v>
      </c>
    </row>
    <row r="129" spans="1:7" x14ac:dyDescent="0.25">
      <c r="A129" s="25" t="s">
        <v>13</v>
      </c>
      <c r="B129" s="13">
        <f>'4th FY 2025'!B130</f>
        <v>0</v>
      </c>
      <c r="C129" s="13">
        <f>'4th FY 2025'!C130</f>
        <v>0</v>
      </c>
      <c r="D129" s="47">
        <f>'1st FY 2025'!D129+'2nd FY 2025'!D130+'3rd FY 2025'!D130+'4th FY 2025'!D130</f>
        <v>4107431</v>
      </c>
      <c r="E129" s="47">
        <f>'1st FY 2025'!E129+'2nd FY 2025'!E130+'3rd FY 2025'!E130+'4th FY 2025'!E130</f>
        <v>2980579.55</v>
      </c>
      <c r="F129" s="47">
        <f>'1st FY 2025'!F129+'2nd FY 2025'!F130+'3rd FY 2025'!F130+'4th FY 2025'!F130</f>
        <v>1126851.45</v>
      </c>
      <c r="G129" s="47">
        <f>'1st FY 2025'!G129+'2nd FY 2025'!G130+'3rd FY 2025'!G130+'4th FY 2025'!G130</f>
        <v>292981.38</v>
      </c>
    </row>
    <row r="130" spans="1:7" x14ac:dyDescent="0.25">
      <c r="A130" s="25" t="s">
        <v>14</v>
      </c>
      <c r="B130" s="13">
        <f>'4th FY 2025'!B131</f>
        <v>0</v>
      </c>
      <c r="C130" s="13">
        <f>'4th FY 2025'!C131</f>
        <v>0</v>
      </c>
      <c r="D130" s="47">
        <f>'1st FY 2025'!D130+'2nd FY 2025'!D131+'3rd FY 2025'!D131+'4th FY 2025'!D131</f>
        <v>17651860</v>
      </c>
      <c r="E130" s="47">
        <f>'1st FY 2025'!E130+'2nd FY 2025'!E131+'3rd FY 2025'!E131+'4th FY 2025'!E131</f>
        <v>13173833.6</v>
      </c>
      <c r="F130" s="47">
        <f>'1st FY 2025'!F130+'2nd FY 2025'!F131+'3rd FY 2025'!F131+'4th FY 2025'!F131</f>
        <v>4478026.3999999994</v>
      </c>
      <c r="G130" s="47">
        <f>'1st FY 2025'!G130+'2nd FY 2025'!G131+'3rd FY 2025'!G131+'4th FY 2025'!G131</f>
        <v>1455358.58</v>
      </c>
    </row>
    <row r="131" spans="1:7" x14ac:dyDescent="0.25">
      <c r="A131" s="29" t="s">
        <v>15</v>
      </c>
      <c r="B131" s="29">
        <f t="shared" ref="B131:G131" si="14">SUM(B128:B130)</f>
        <v>0</v>
      </c>
      <c r="C131" s="29">
        <f t="shared" si="14"/>
        <v>0</v>
      </c>
      <c r="D131" s="48">
        <f t="shared" si="14"/>
        <v>28737425</v>
      </c>
      <c r="E131" s="48">
        <f t="shared" si="14"/>
        <v>21045845.899999999</v>
      </c>
      <c r="F131" s="48">
        <f t="shared" si="14"/>
        <v>7691579.0999999996</v>
      </c>
      <c r="G131" s="48">
        <f t="shared" si="14"/>
        <v>2290882.2800000003</v>
      </c>
    </row>
    <row r="132" spans="1:7" x14ac:dyDescent="0.25">
      <c r="A132" s="31"/>
      <c r="B132" s="31"/>
      <c r="C132" s="31"/>
      <c r="D132" s="50"/>
      <c r="E132" s="50"/>
      <c r="F132" s="50"/>
      <c r="G132" s="50"/>
    </row>
    <row r="133" spans="1:7" ht="13.8" thickBot="1" x14ac:dyDescent="0.3">
      <c r="A133" s="23" t="s">
        <v>34</v>
      </c>
      <c r="B133" s="23"/>
      <c r="C133" s="31"/>
      <c r="D133" s="50"/>
      <c r="E133" s="50"/>
      <c r="F133" s="50"/>
      <c r="G133" s="50"/>
    </row>
    <row r="134" spans="1:7" ht="13.8" thickTop="1" x14ac:dyDescent="0.25">
      <c r="A134" s="32" t="s">
        <v>1</v>
      </c>
      <c r="B134" s="33" t="s">
        <v>2</v>
      </c>
      <c r="C134" s="33" t="s">
        <v>2</v>
      </c>
      <c r="D134" s="51" t="s">
        <v>7</v>
      </c>
      <c r="E134" s="51" t="s">
        <v>7</v>
      </c>
      <c r="F134" s="51" t="s">
        <v>5</v>
      </c>
      <c r="G134" s="52" t="s">
        <v>10</v>
      </c>
    </row>
    <row r="135" spans="1:7" ht="13.8" thickBot="1" x14ac:dyDescent="0.3">
      <c r="A135" s="35" t="s">
        <v>0</v>
      </c>
      <c r="B135" s="36" t="s">
        <v>3</v>
      </c>
      <c r="C135" s="36" t="s">
        <v>4</v>
      </c>
      <c r="D135" s="53" t="s">
        <v>8</v>
      </c>
      <c r="E135" s="53" t="s">
        <v>9</v>
      </c>
      <c r="F135" s="53" t="s">
        <v>6</v>
      </c>
      <c r="G135" s="54" t="s">
        <v>11</v>
      </c>
    </row>
    <row r="136" spans="1:7" ht="13.8" thickTop="1" x14ac:dyDescent="0.25">
      <c r="A136" s="25" t="s">
        <v>12</v>
      </c>
      <c r="B136" s="13">
        <f>'4th FY 2025'!B137</f>
        <v>0</v>
      </c>
      <c r="C136" s="13">
        <f>'4th FY 2025'!C137</f>
        <v>0</v>
      </c>
      <c r="D136" s="47">
        <f>'1st FY 2025'!D136+'2nd FY 2025'!D137+'3rd FY 2025'!D137+'4th FY 2025'!D137</f>
        <v>5744774.8000000007</v>
      </c>
      <c r="E136" s="47">
        <f>'1st FY 2025'!E136+'2nd FY 2025'!E137+'3rd FY 2025'!E137+'4th FY 2025'!E137</f>
        <v>4158187.6999999997</v>
      </c>
      <c r="F136" s="47">
        <f>'1st FY 2025'!F136+'2nd FY 2025'!F137+'3rd FY 2025'!F137+'4th FY 2025'!F137</f>
        <v>1586587.1</v>
      </c>
      <c r="G136" s="47">
        <f>'1st FY 2025'!G136+'2nd FY 2025'!G137+'3rd FY 2025'!G137+'4th FY 2025'!G137</f>
        <v>412512.65</v>
      </c>
    </row>
    <row r="137" spans="1:7" x14ac:dyDescent="0.25">
      <c r="A137" s="25" t="s">
        <v>13</v>
      </c>
      <c r="B137" s="13">
        <f>'4th FY 2025'!B138</f>
        <v>0</v>
      </c>
      <c r="C137" s="13">
        <f>'4th FY 2025'!C138</f>
        <v>0</v>
      </c>
      <c r="D137" s="47">
        <f>'1st FY 2025'!D137+'2nd FY 2025'!D138+'3rd FY 2025'!D138+'4th FY 2025'!D138</f>
        <v>845990.95</v>
      </c>
      <c r="E137" s="47">
        <f>'1st FY 2025'!E137+'2nd FY 2025'!E138+'3rd FY 2025'!E138+'4th FY 2025'!E138</f>
        <v>577897.6</v>
      </c>
      <c r="F137" s="47">
        <f>'1st FY 2025'!F137+'2nd FY 2025'!F138+'3rd FY 2025'!F138+'4th FY 2025'!F138</f>
        <v>268093.35000000003</v>
      </c>
      <c r="G137" s="47">
        <f>'1st FY 2025'!G137+'2nd FY 2025'!G138+'3rd FY 2025'!G138+'4th FY 2025'!G138</f>
        <v>69704.27</v>
      </c>
    </row>
    <row r="138" spans="1:7" x14ac:dyDescent="0.25">
      <c r="A138" s="25" t="s">
        <v>14</v>
      </c>
      <c r="B138" s="13">
        <f>'4th FY 2025'!B139</f>
        <v>0</v>
      </c>
      <c r="C138" s="13">
        <f>'4th FY 2025'!C139</f>
        <v>0</v>
      </c>
      <c r="D138" s="47">
        <f>'1st FY 2025'!D138+'2nd FY 2025'!D139+'3rd FY 2025'!D139+'4th FY 2025'!D139</f>
        <v>17779976.800000001</v>
      </c>
      <c r="E138" s="47">
        <f>'1st FY 2025'!E138+'2nd FY 2025'!E139+'3rd FY 2025'!E139+'4th FY 2025'!E139</f>
        <v>13102068.100000001</v>
      </c>
      <c r="F138" s="47">
        <f>'1st FY 2025'!F138+'2nd FY 2025'!F139+'3rd FY 2025'!F139+'4th FY 2025'!F139</f>
        <v>4677908.7</v>
      </c>
      <c r="G138" s="47">
        <f>'1st FY 2025'!G138+'2nd FY 2025'!G139+'3rd FY 2025'!G139+'4th FY 2025'!G139</f>
        <v>1520320.33</v>
      </c>
    </row>
    <row r="139" spans="1:7" x14ac:dyDescent="0.25">
      <c r="A139" s="29" t="s">
        <v>15</v>
      </c>
      <c r="B139" s="29">
        <f t="shared" ref="B139:G139" si="15">SUM(B136:B138)</f>
        <v>0</v>
      </c>
      <c r="C139" s="29">
        <f t="shared" si="15"/>
        <v>0</v>
      </c>
      <c r="D139" s="48">
        <f t="shared" si="15"/>
        <v>24370742.550000001</v>
      </c>
      <c r="E139" s="48">
        <f t="shared" si="15"/>
        <v>17838153.400000002</v>
      </c>
      <c r="F139" s="48">
        <f t="shared" si="15"/>
        <v>6532589.1500000004</v>
      </c>
      <c r="G139" s="48">
        <f t="shared" si="15"/>
        <v>2002537.25</v>
      </c>
    </row>
    <row r="140" spans="1:7" x14ac:dyDescent="0.25">
      <c r="A140" s="31"/>
      <c r="B140" s="31"/>
      <c r="C140" s="31"/>
      <c r="D140" s="50"/>
      <c r="E140" s="50"/>
      <c r="F140" s="50"/>
      <c r="G140" s="50"/>
    </row>
    <row r="141" spans="1:7" ht="13.8" thickBot="1" x14ac:dyDescent="0.3">
      <c r="A141" s="23" t="s">
        <v>35</v>
      </c>
      <c r="B141" s="23"/>
      <c r="C141" s="31"/>
      <c r="D141" s="50"/>
      <c r="E141" s="50"/>
      <c r="F141" s="50"/>
      <c r="G141" s="50"/>
    </row>
    <row r="142" spans="1:7" ht="13.8" thickTop="1" x14ac:dyDescent="0.25">
      <c r="A142" s="32" t="s">
        <v>1</v>
      </c>
      <c r="B142" s="33" t="s">
        <v>2</v>
      </c>
      <c r="C142" s="33" t="s">
        <v>2</v>
      </c>
      <c r="D142" s="51" t="s">
        <v>7</v>
      </c>
      <c r="E142" s="51" t="s">
        <v>7</v>
      </c>
      <c r="F142" s="51" t="s">
        <v>5</v>
      </c>
      <c r="G142" s="52" t="s">
        <v>10</v>
      </c>
    </row>
    <row r="143" spans="1:7" ht="13.8" thickBot="1" x14ac:dyDescent="0.3">
      <c r="A143" s="35" t="s">
        <v>0</v>
      </c>
      <c r="B143" s="36" t="s">
        <v>3</v>
      </c>
      <c r="C143" s="36" t="s">
        <v>4</v>
      </c>
      <c r="D143" s="53" t="s">
        <v>8</v>
      </c>
      <c r="E143" s="53" t="s">
        <v>9</v>
      </c>
      <c r="F143" s="53" t="s">
        <v>6</v>
      </c>
      <c r="G143" s="54" t="s">
        <v>11</v>
      </c>
    </row>
    <row r="144" spans="1:7" ht="13.8" thickTop="1" x14ac:dyDescent="0.25">
      <c r="A144" s="25" t="s">
        <v>13</v>
      </c>
      <c r="B144" s="13">
        <f>'4th FY 2025'!B145</f>
        <v>0</v>
      </c>
      <c r="C144" s="13">
        <f>'4th FY 2025'!C145</f>
        <v>0</v>
      </c>
      <c r="D144" s="47">
        <f>'1st FY 2025'!D144+'2nd FY 2025'!D145+'3rd FY 2025'!D145+'4th FY 2025'!D145</f>
        <v>667896</v>
      </c>
      <c r="E144" s="47">
        <f>'1st FY 2025'!E144+'2nd FY 2025'!E145+'3rd FY 2025'!E145+'4th FY 2025'!E145</f>
        <v>536264</v>
      </c>
      <c r="F144" s="47">
        <f>'1st FY 2025'!F144+'2nd FY 2025'!F145+'3rd FY 2025'!F145+'4th FY 2025'!F145</f>
        <v>131632</v>
      </c>
      <c r="G144" s="47">
        <f>'1st FY 2025'!G144+'2nd FY 2025'!G145+'3rd FY 2025'!G145+'4th FY 2025'!G145</f>
        <v>34224.31</v>
      </c>
    </row>
    <row r="145" spans="1:7" x14ac:dyDescent="0.25">
      <c r="A145" s="25" t="s">
        <v>14</v>
      </c>
      <c r="B145" s="13">
        <f>'4th FY 2025'!B146</f>
        <v>0</v>
      </c>
      <c r="C145" s="13">
        <f>'4th FY 2025'!C146</f>
        <v>0</v>
      </c>
      <c r="D145" s="47">
        <f>'1st FY 2025'!D145+'2nd FY 2025'!D146+'3rd FY 2025'!D146+'4th FY 2025'!D146</f>
        <v>11086743.65</v>
      </c>
      <c r="E145" s="47">
        <f>'1st FY 2025'!E145+'2nd FY 2025'!E146+'3rd FY 2025'!E146+'4th FY 2025'!E146</f>
        <v>8142951.8500000006</v>
      </c>
      <c r="F145" s="47">
        <f>'1st FY 2025'!F145+'2nd FY 2025'!F146+'3rd FY 2025'!F146+'4th FY 2025'!F146</f>
        <v>2943791.8</v>
      </c>
      <c r="G145" s="47">
        <f>'1st FY 2025'!G145+'2nd FY 2025'!G146+'3rd FY 2025'!G146+'4th FY 2025'!G146</f>
        <v>956732.34</v>
      </c>
    </row>
    <row r="146" spans="1:7" x14ac:dyDescent="0.25">
      <c r="A146" s="29" t="s">
        <v>15</v>
      </c>
      <c r="B146" s="29">
        <f t="shared" ref="B146:G146" si="16">SUM(B144:B145)</f>
        <v>0</v>
      </c>
      <c r="C146" s="29">
        <f t="shared" si="16"/>
        <v>0</v>
      </c>
      <c r="D146" s="48">
        <f t="shared" si="16"/>
        <v>11754639.65</v>
      </c>
      <c r="E146" s="48">
        <f t="shared" si="16"/>
        <v>8679215.8500000015</v>
      </c>
      <c r="F146" s="48">
        <f t="shared" si="16"/>
        <v>3075423.8</v>
      </c>
      <c r="G146" s="48">
        <f t="shared" si="16"/>
        <v>990956.64999999991</v>
      </c>
    </row>
    <row r="147" spans="1:7" x14ac:dyDescent="0.25">
      <c r="A147" s="31"/>
      <c r="B147" s="31"/>
      <c r="C147" s="31"/>
      <c r="D147" s="50"/>
      <c r="E147" s="50"/>
      <c r="F147" s="50"/>
      <c r="G147" s="50"/>
    </row>
    <row r="148" spans="1:7" ht="13.8" thickBot="1" x14ac:dyDescent="0.3">
      <c r="A148" s="23" t="s">
        <v>36</v>
      </c>
      <c r="B148" s="23"/>
      <c r="C148" s="31"/>
      <c r="D148" s="50"/>
      <c r="E148" s="50"/>
      <c r="F148" s="50"/>
      <c r="G148" s="50"/>
    </row>
    <row r="149" spans="1:7" ht="13.8" thickTop="1" x14ac:dyDescent="0.25">
      <c r="A149" s="32" t="s">
        <v>1</v>
      </c>
      <c r="B149" s="33" t="s">
        <v>2</v>
      </c>
      <c r="C149" s="33" t="s">
        <v>2</v>
      </c>
      <c r="D149" s="51" t="s">
        <v>7</v>
      </c>
      <c r="E149" s="51" t="s">
        <v>7</v>
      </c>
      <c r="F149" s="51" t="s">
        <v>5</v>
      </c>
      <c r="G149" s="52" t="s">
        <v>10</v>
      </c>
    </row>
    <row r="150" spans="1:7" ht="13.8" thickBot="1" x14ac:dyDescent="0.3">
      <c r="A150" s="35" t="s">
        <v>0</v>
      </c>
      <c r="B150" s="36" t="s">
        <v>3</v>
      </c>
      <c r="C150" s="36" t="s">
        <v>4</v>
      </c>
      <c r="D150" s="53" t="s">
        <v>8</v>
      </c>
      <c r="E150" s="53" t="s">
        <v>9</v>
      </c>
      <c r="F150" s="53" t="s">
        <v>6</v>
      </c>
      <c r="G150" s="54" t="s">
        <v>11</v>
      </c>
    </row>
    <row r="151" spans="1:7" ht="13.8" thickTop="1" x14ac:dyDescent="0.25">
      <c r="A151" s="25" t="s">
        <v>12</v>
      </c>
      <c r="B151" s="13">
        <f>'4th FY 2025'!B152</f>
        <v>0</v>
      </c>
      <c r="C151" s="13">
        <f>'4th FY 2025'!C152</f>
        <v>0</v>
      </c>
      <c r="D151" s="47">
        <f>'1st FY 2025'!D151+'2nd FY 2025'!D152+'3rd FY 2025'!D152+'4th FY 2025'!D152</f>
        <v>6716531</v>
      </c>
      <c r="E151" s="47">
        <f>'1st FY 2025'!E151+'2nd FY 2025'!E152+'3rd FY 2025'!E152+'4th FY 2025'!E152</f>
        <v>4657656.95</v>
      </c>
      <c r="F151" s="47">
        <f>'1st FY 2025'!F151+'2nd FY 2025'!F152+'3rd FY 2025'!F152+'4th FY 2025'!F152</f>
        <v>2058874.05</v>
      </c>
      <c r="G151" s="47">
        <f>'1st FY 2025'!G151+'2nd FY 2025'!G152+'3rd FY 2025'!G152+'4th FY 2025'!G152</f>
        <v>535307.25</v>
      </c>
    </row>
    <row r="152" spans="1:7" x14ac:dyDescent="0.25">
      <c r="A152" s="25" t="s">
        <v>13</v>
      </c>
      <c r="B152" s="13">
        <f>'4th FY 2025'!B153</f>
        <v>0</v>
      </c>
      <c r="C152" s="13">
        <f>'4th FY 2025'!C153</f>
        <v>0</v>
      </c>
      <c r="D152" s="47">
        <f>'1st FY 2025'!D152+'2nd FY 2025'!D153+'3rd FY 2025'!D153+'4th FY 2025'!D153</f>
        <v>7769241.6000000006</v>
      </c>
      <c r="E152" s="47">
        <f>'1st FY 2025'!E152+'2nd FY 2025'!E153+'3rd FY 2025'!E153+'4th FY 2025'!E153</f>
        <v>5285701.4000000004</v>
      </c>
      <c r="F152" s="47">
        <f>'1st FY 2025'!F152+'2nd FY 2025'!F153+'3rd FY 2025'!F153+'4th FY 2025'!F153</f>
        <v>2483540.2000000002</v>
      </c>
      <c r="G152" s="47">
        <f>'1st FY 2025'!G152+'2nd FY 2025'!G153+'3rd FY 2025'!G153+'4th FY 2025'!G153</f>
        <v>645720.46</v>
      </c>
    </row>
    <row r="153" spans="1:7" x14ac:dyDescent="0.25">
      <c r="A153" s="25" t="s">
        <v>17</v>
      </c>
      <c r="B153" s="13">
        <f>'4th FY 2025'!B154</f>
        <v>0</v>
      </c>
      <c r="C153" s="13">
        <f>'4th FY 2025'!C154</f>
        <v>0</v>
      </c>
      <c r="D153" s="47">
        <f>'1st FY 2025'!D153+'2nd FY 2025'!D154+'3rd FY 2025'!D154+'4th FY 2025'!D154</f>
        <v>18281825.800000001</v>
      </c>
      <c r="E153" s="47">
        <f>'1st FY 2025'!E153+'2nd FY 2025'!E154+'3rd FY 2025'!E154+'4th FY 2025'!E154</f>
        <v>13449869.249999998</v>
      </c>
      <c r="F153" s="47">
        <f>'1st FY 2025'!F153+'2nd FY 2025'!F154+'3rd FY 2025'!F154+'4th FY 2025'!F154</f>
        <v>4831956.5500000017</v>
      </c>
      <c r="G153" s="47">
        <f>'1st FY 2025'!G153+'2nd FY 2025'!G154+'3rd FY 2025'!G154+'4th FY 2025'!G154</f>
        <v>869752.16999999993</v>
      </c>
    </row>
    <row r="154" spans="1:7" x14ac:dyDescent="0.25">
      <c r="A154" s="25" t="s">
        <v>14</v>
      </c>
      <c r="B154" s="13">
        <f>'4th FY 2025'!B155</f>
        <v>0</v>
      </c>
      <c r="C154" s="13">
        <f>'4th FY 2025'!C155</f>
        <v>0</v>
      </c>
      <c r="D154" s="47">
        <f>'1st FY 2025'!D154+'2nd FY 2025'!D155+'3rd FY 2025'!D155+'4th FY 2025'!D155</f>
        <v>17907343.5</v>
      </c>
      <c r="E154" s="47">
        <f>'1st FY 2025'!E154+'2nd FY 2025'!E155+'3rd FY 2025'!E155+'4th FY 2025'!E155</f>
        <v>12909309.699999999</v>
      </c>
      <c r="F154" s="47">
        <f>'1st FY 2025'!F154+'2nd FY 2025'!F155+'3rd FY 2025'!F155+'4th FY 2025'!F155</f>
        <v>4998033.7999999989</v>
      </c>
      <c r="G154" s="47">
        <f>'1st FY 2025'!G154+'2nd FY 2025'!G155+'3rd FY 2025'!G155+'4th FY 2025'!G155</f>
        <v>1624360.9899999998</v>
      </c>
    </row>
    <row r="155" spans="1:7" x14ac:dyDescent="0.25">
      <c r="A155" s="29" t="s">
        <v>15</v>
      </c>
      <c r="B155" s="29">
        <f t="shared" ref="B155:G155" si="17">SUM(B151:B154)</f>
        <v>0</v>
      </c>
      <c r="C155" s="29">
        <f t="shared" si="17"/>
        <v>0</v>
      </c>
      <c r="D155" s="48">
        <f t="shared" si="17"/>
        <v>50674941.900000006</v>
      </c>
      <c r="E155" s="48">
        <f t="shared" si="17"/>
        <v>36302537.299999997</v>
      </c>
      <c r="F155" s="48">
        <f t="shared" si="17"/>
        <v>14372404.6</v>
      </c>
      <c r="G155" s="48">
        <f t="shared" si="17"/>
        <v>3675140.8699999996</v>
      </c>
    </row>
    <row r="156" spans="1:7" x14ac:dyDescent="0.25">
      <c r="A156" s="25"/>
      <c r="B156" s="25"/>
      <c r="C156" s="25"/>
      <c r="D156" s="50"/>
      <c r="E156" s="50"/>
      <c r="F156" s="50"/>
      <c r="G156" s="50"/>
    </row>
    <row r="157" spans="1:7" ht="13.8" thickBot="1" x14ac:dyDescent="0.3">
      <c r="A157" s="23" t="s">
        <v>37</v>
      </c>
      <c r="B157" s="23"/>
      <c r="C157" s="31"/>
      <c r="D157" s="50"/>
      <c r="E157" s="50"/>
      <c r="F157" s="50"/>
      <c r="G157" s="50"/>
    </row>
    <row r="158" spans="1:7" ht="13.8" thickTop="1" x14ac:dyDescent="0.25">
      <c r="A158" s="32" t="s">
        <v>1</v>
      </c>
      <c r="B158" s="33" t="s">
        <v>2</v>
      </c>
      <c r="C158" s="33" t="s">
        <v>2</v>
      </c>
      <c r="D158" s="51" t="s">
        <v>7</v>
      </c>
      <c r="E158" s="51" t="s">
        <v>7</v>
      </c>
      <c r="F158" s="51" t="s">
        <v>5</v>
      </c>
      <c r="G158" s="52" t="s">
        <v>10</v>
      </c>
    </row>
    <row r="159" spans="1:7" ht="13.8" thickBot="1" x14ac:dyDescent="0.3">
      <c r="A159" s="35" t="s">
        <v>0</v>
      </c>
      <c r="B159" s="36" t="s">
        <v>3</v>
      </c>
      <c r="C159" s="36" t="s">
        <v>4</v>
      </c>
      <c r="D159" s="53" t="s">
        <v>8</v>
      </c>
      <c r="E159" s="53" t="s">
        <v>9</v>
      </c>
      <c r="F159" s="53" t="s">
        <v>6</v>
      </c>
      <c r="G159" s="54" t="s">
        <v>11</v>
      </c>
    </row>
    <row r="160" spans="1:7" ht="13.8" thickTop="1" x14ac:dyDescent="0.25">
      <c r="A160" s="25" t="s">
        <v>12</v>
      </c>
      <c r="B160" s="13">
        <f>'4th FY 2025'!B161</f>
        <v>0</v>
      </c>
      <c r="C160" s="13">
        <f>'4th FY 2025'!C161</f>
        <v>0</v>
      </c>
      <c r="D160" s="47">
        <f>'1st FY 2025'!D160+'2nd FY 2025'!D161+'3rd FY 2025'!D161+'4th FY 2025'!D161</f>
        <v>4593416</v>
      </c>
      <c r="E160" s="47">
        <f>'1st FY 2025'!E160+'2nd FY 2025'!E161+'3rd FY 2025'!E161+'4th FY 2025'!E161</f>
        <v>3332800.45</v>
      </c>
      <c r="F160" s="47">
        <f>'1st FY 2025'!F160+'2nd FY 2025'!F161+'3rd FY 2025'!F161+'4th FY 2025'!F161</f>
        <v>1260615.5499999998</v>
      </c>
      <c r="G160" s="47">
        <f>'1st FY 2025'!G160+'2nd FY 2025'!G161+'3rd FY 2025'!G161+'4th FY 2025'!G161</f>
        <v>327760.04000000004</v>
      </c>
    </row>
    <row r="161" spans="1:7" x14ac:dyDescent="0.25">
      <c r="A161" s="25" t="s">
        <v>13</v>
      </c>
      <c r="B161" s="13">
        <f>'4th FY 2025'!B162</f>
        <v>0</v>
      </c>
      <c r="C161" s="13">
        <f>'4th FY 2025'!C162</f>
        <v>0</v>
      </c>
      <c r="D161" s="47">
        <f>'1st FY 2025'!D161+'2nd FY 2025'!D162+'3rd FY 2025'!D162+'4th FY 2025'!D162</f>
        <v>2385168</v>
      </c>
      <c r="E161" s="47">
        <f>'1st FY 2025'!E161+'2nd FY 2025'!E162+'3rd FY 2025'!E162+'4th FY 2025'!E162</f>
        <v>1725732.1</v>
      </c>
      <c r="F161" s="47">
        <f>'1st FY 2025'!F161+'2nd FY 2025'!F162+'3rd FY 2025'!F162+'4th FY 2025'!F162</f>
        <v>659435.9</v>
      </c>
      <c r="G161" s="47">
        <f>'1st FY 2025'!G161+'2nd FY 2025'!G162+'3rd FY 2025'!G162+'4th FY 2025'!G162</f>
        <v>171453.34</v>
      </c>
    </row>
    <row r="162" spans="1:7" x14ac:dyDescent="0.25">
      <c r="A162" s="25" t="s">
        <v>17</v>
      </c>
      <c r="B162" s="13">
        <f>'4th FY 2025'!B163</f>
        <v>0</v>
      </c>
      <c r="C162" s="13">
        <f>'4th FY 2025'!C163</f>
        <v>0</v>
      </c>
      <c r="D162" s="47">
        <f>'1st FY 2025'!D162+'2nd FY 2025'!D163+'3rd FY 2025'!D163+'4th FY 2025'!D163</f>
        <v>14699749.5</v>
      </c>
      <c r="E162" s="47">
        <f>'1st FY 2025'!E162+'2nd FY 2025'!E163+'3rd FY 2025'!E163+'4th FY 2025'!E163</f>
        <v>11112973.35</v>
      </c>
      <c r="F162" s="47">
        <f>'1st FY 2025'!F162+'2nd FY 2025'!F163+'3rd FY 2025'!F163+'4th FY 2025'!F163</f>
        <v>3586776.1500000004</v>
      </c>
      <c r="G162" s="47">
        <f>'1st FY 2025'!G162+'2nd FY 2025'!G163+'3rd FY 2025'!G163+'4th FY 2025'!G163</f>
        <v>645619.71</v>
      </c>
    </row>
    <row r="163" spans="1:7" x14ac:dyDescent="0.25">
      <c r="A163" s="25" t="s">
        <v>14</v>
      </c>
      <c r="B163" s="13">
        <f>'4th FY 2025'!B164</f>
        <v>0</v>
      </c>
      <c r="C163" s="13">
        <f>'4th FY 2025'!C164</f>
        <v>0</v>
      </c>
      <c r="D163" s="47">
        <f>'1st FY 2025'!D163+'2nd FY 2025'!D164+'3rd FY 2025'!D164+'4th FY 2025'!D164</f>
        <v>10701564</v>
      </c>
      <c r="E163" s="47">
        <f>'1st FY 2025'!E163+'2nd FY 2025'!E164+'3rd FY 2025'!E164+'4th FY 2025'!E164</f>
        <v>7888535.25</v>
      </c>
      <c r="F163" s="47">
        <f>'1st FY 2025'!F163+'2nd FY 2025'!F164+'3rd FY 2025'!F164+'4th FY 2025'!F164</f>
        <v>2813028.75</v>
      </c>
      <c r="G163" s="47">
        <f>'1st FY 2025'!G163+'2nd FY 2025'!G164+'3rd FY 2025'!G164+'4th FY 2025'!G164</f>
        <v>914234.35000000009</v>
      </c>
    </row>
    <row r="164" spans="1:7" x14ac:dyDescent="0.25">
      <c r="A164" s="29" t="s">
        <v>15</v>
      </c>
      <c r="B164" s="29">
        <f t="shared" ref="B164:G164" si="18">SUM(B160:B163)</f>
        <v>0</v>
      </c>
      <c r="C164" s="29">
        <f t="shared" si="18"/>
        <v>0</v>
      </c>
      <c r="D164" s="48">
        <f t="shared" si="18"/>
        <v>32379897.5</v>
      </c>
      <c r="E164" s="48">
        <f t="shared" si="18"/>
        <v>24060041.149999999</v>
      </c>
      <c r="F164" s="48">
        <f t="shared" si="18"/>
        <v>8319856.3499999996</v>
      </c>
      <c r="G164" s="48">
        <f t="shared" si="18"/>
        <v>2059067.44</v>
      </c>
    </row>
    <row r="165" spans="1:7" x14ac:dyDescent="0.25">
      <c r="A165" s="31"/>
      <c r="B165" s="31"/>
      <c r="C165" s="31"/>
      <c r="D165" s="50"/>
      <c r="E165" s="50"/>
      <c r="F165" s="50"/>
      <c r="G165" s="50"/>
    </row>
    <row r="166" spans="1:7" ht="13.8" thickBot="1" x14ac:dyDescent="0.3">
      <c r="A166" s="23" t="s">
        <v>38</v>
      </c>
      <c r="B166" s="23"/>
      <c r="C166" s="31"/>
      <c r="D166" s="50"/>
      <c r="E166" s="50"/>
      <c r="F166" s="50"/>
      <c r="G166" s="50"/>
    </row>
    <row r="167" spans="1:7" ht="13.8" thickTop="1" x14ac:dyDescent="0.25">
      <c r="A167" s="32" t="s">
        <v>1</v>
      </c>
      <c r="B167" s="33" t="s">
        <v>2</v>
      </c>
      <c r="C167" s="33" t="s">
        <v>2</v>
      </c>
      <c r="D167" s="51" t="s">
        <v>7</v>
      </c>
      <c r="E167" s="51" t="s">
        <v>7</v>
      </c>
      <c r="F167" s="51" t="s">
        <v>5</v>
      </c>
      <c r="G167" s="52" t="s">
        <v>10</v>
      </c>
    </row>
    <row r="168" spans="1:7" ht="13.8" thickBot="1" x14ac:dyDescent="0.3">
      <c r="A168" s="35" t="s">
        <v>0</v>
      </c>
      <c r="B168" s="36" t="s">
        <v>3</v>
      </c>
      <c r="C168" s="36" t="s">
        <v>4</v>
      </c>
      <c r="D168" s="53" t="s">
        <v>8</v>
      </c>
      <c r="E168" s="53" t="s">
        <v>9</v>
      </c>
      <c r="F168" s="53" t="s">
        <v>6</v>
      </c>
      <c r="G168" s="54" t="s">
        <v>11</v>
      </c>
    </row>
    <row r="169" spans="1:7" ht="13.8" thickTop="1" x14ac:dyDescent="0.25">
      <c r="A169" s="25" t="s">
        <v>12</v>
      </c>
      <c r="B169" s="13">
        <f>'4th FY 2025'!B170</f>
        <v>0</v>
      </c>
      <c r="C169" s="13">
        <f>'4th FY 2025'!C170</f>
        <v>0</v>
      </c>
      <c r="D169" s="47">
        <f>'1st FY 2025'!D169+'2nd FY 2025'!D170+'3rd FY 2025'!D170+'4th FY 2025'!D170</f>
        <v>1839201.9500000002</v>
      </c>
      <c r="E169" s="47">
        <f>'1st FY 2025'!E169+'2nd FY 2025'!E170+'3rd FY 2025'!E170+'4th FY 2025'!E170</f>
        <v>1318510.8999999999</v>
      </c>
      <c r="F169" s="47">
        <f>'1st FY 2025'!F169+'2nd FY 2025'!F170+'3rd FY 2025'!F170+'4th FY 2025'!F170</f>
        <v>520691.05000000005</v>
      </c>
      <c r="G169" s="47">
        <f>'1st FY 2025'!G169+'2nd FY 2025'!G170+'3rd FY 2025'!G170+'4th FY 2025'!G170</f>
        <v>135379.67000000001</v>
      </c>
    </row>
    <row r="170" spans="1:7" x14ac:dyDescent="0.25">
      <c r="A170" s="25" t="s">
        <v>14</v>
      </c>
      <c r="B170" s="13">
        <f>'4th FY 2025'!B171</f>
        <v>0</v>
      </c>
      <c r="C170" s="13">
        <f>'4th FY 2025'!C171</f>
        <v>0</v>
      </c>
      <c r="D170" s="47">
        <f>'1st FY 2025'!D170+'2nd FY 2025'!D171+'3rd FY 2025'!D171+'4th FY 2025'!D171</f>
        <v>119370021.69999999</v>
      </c>
      <c r="E170" s="47">
        <f>'1st FY 2025'!E170+'2nd FY 2025'!E171+'3rd FY 2025'!E171+'4th FY 2025'!E171</f>
        <v>89457402.349999994</v>
      </c>
      <c r="F170" s="47">
        <f>'1st FY 2025'!F170+'2nd FY 2025'!F171+'3rd FY 2025'!F171+'4th FY 2025'!F171</f>
        <v>29912619.349999994</v>
      </c>
      <c r="G170" s="47">
        <f>'1st FY 2025'!G170+'2nd FY 2025'!G171+'3rd FY 2025'!G171+'4th FY 2025'!G171</f>
        <v>9721601.2899999991</v>
      </c>
    </row>
    <row r="171" spans="1:7" x14ac:dyDescent="0.25">
      <c r="A171" s="29" t="s">
        <v>15</v>
      </c>
      <c r="B171" s="29">
        <f t="shared" ref="B171:G171" si="19">SUM(B169:B170)</f>
        <v>0</v>
      </c>
      <c r="C171" s="29">
        <f t="shared" si="19"/>
        <v>0</v>
      </c>
      <c r="D171" s="48">
        <f t="shared" si="19"/>
        <v>121209223.64999999</v>
      </c>
      <c r="E171" s="48">
        <f t="shared" si="19"/>
        <v>90775913.25</v>
      </c>
      <c r="F171" s="48">
        <f t="shared" si="19"/>
        <v>30433310.399999995</v>
      </c>
      <c r="G171" s="48">
        <f t="shared" si="19"/>
        <v>9856980.959999999</v>
      </c>
    </row>
    <row r="172" spans="1:7" x14ac:dyDescent="0.25">
      <c r="A172" s="31"/>
      <c r="B172" s="31"/>
      <c r="C172" s="31"/>
      <c r="D172" s="50"/>
      <c r="E172" s="50"/>
      <c r="F172" s="50"/>
      <c r="G172" s="50"/>
    </row>
    <row r="173" spans="1:7" ht="13.8" thickBot="1" x14ac:dyDescent="0.3">
      <c r="A173" s="23" t="s">
        <v>39</v>
      </c>
      <c r="B173" s="23"/>
      <c r="C173" s="31"/>
      <c r="D173" s="50"/>
      <c r="E173" s="50"/>
      <c r="F173" s="50"/>
      <c r="G173" s="50"/>
    </row>
    <row r="174" spans="1:7" ht="13.8" thickTop="1" x14ac:dyDescent="0.25">
      <c r="A174" s="32" t="s">
        <v>1</v>
      </c>
      <c r="B174" s="33" t="s">
        <v>2</v>
      </c>
      <c r="C174" s="33" t="s">
        <v>2</v>
      </c>
      <c r="D174" s="51" t="s">
        <v>7</v>
      </c>
      <c r="E174" s="51" t="s">
        <v>7</v>
      </c>
      <c r="F174" s="51" t="s">
        <v>5</v>
      </c>
      <c r="G174" s="52" t="s">
        <v>10</v>
      </c>
    </row>
    <row r="175" spans="1:7" ht="13.8" thickBot="1" x14ac:dyDescent="0.3">
      <c r="A175" s="35" t="s">
        <v>0</v>
      </c>
      <c r="B175" s="36" t="s">
        <v>3</v>
      </c>
      <c r="C175" s="36" t="s">
        <v>4</v>
      </c>
      <c r="D175" s="53" t="s">
        <v>8</v>
      </c>
      <c r="E175" s="53" t="s">
        <v>9</v>
      </c>
      <c r="F175" s="53" t="s">
        <v>6</v>
      </c>
      <c r="G175" s="54" t="s">
        <v>11</v>
      </c>
    </row>
    <row r="176" spans="1:7" ht="13.8" thickTop="1" x14ac:dyDescent="0.25">
      <c r="A176" s="25" t="s">
        <v>12</v>
      </c>
      <c r="B176" s="13">
        <f>'4th FY 2025'!B177</f>
        <v>0</v>
      </c>
      <c r="C176" s="13">
        <f>'4th FY 2025'!C177</f>
        <v>0</v>
      </c>
      <c r="D176" s="47">
        <f>'1st FY 2025'!D176+'2nd FY 2025'!D177+'3rd FY 2025'!D177+'4th FY 2025'!D177</f>
        <v>2035756.5499999998</v>
      </c>
      <c r="E176" s="47">
        <f>'1st FY 2025'!E176+'2nd FY 2025'!E177+'3rd FY 2025'!E177+'4th FY 2025'!E177</f>
        <v>1531033.4</v>
      </c>
      <c r="F176" s="47">
        <f>'1st FY 2025'!F176+'2nd FY 2025'!F177+'3rd FY 2025'!F177+'4th FY 2025'!F177</f>
        <v>504723.15</v>
      </c>
      <c r="G176" s="47">
        <f>'1st FY 2025'!G176+'2nd FY 2025'!G177+'3rd FY 2025'!G177+'4th FY 2025'!G177</f>
        <v>131228.02000000002</v>
      </c>
    </row>
    <row r="177" spans="1:7" x14ac:dyDescent="0.25">
      <c r="A177" s="25" t="s">
        <v>13</v>
      </c>
      <c r="B177" s="13">
        <f>'4th FY 2025'!B178</f>
        <v>0</v>
      </c>
      <c r="C177" s="13">
        <f>'4th FY 2025'!C178</f>
        <v>0</v>
      </c>
      <c r="D177" s="47">
        <f>'1st FY 2025'!D177+'2nd FY 2025'!D178+'3rd FY 2025'!D178+'4th FY 2025'!D178</f>
        <v>633140</v>
      </c>
      <c r="E177" s="47">
        <f>'1st FY 2025'!E177+'2nd FY 2025'!E178+'3rd FY 2025'!E178+'4th FY 2025'!E178</f>
        <v>421153.85</v>
      </c>
      <c r="F177" s="47">
        <f>'1st FY 2025'!F177+'2nd FY 2025'!F178+'3rd FY 2025'!F178+'4th FY 2025'!F178</f>
        <v>211986.15</v>
      </c>
      <c r="G177" s="47">
        <f>'1st FY 2025'!G177+'2nd FY 2025'!G178+'3rd FY 2025'!G178+'4th FY 2025'!G178</f>
        <v>55116.399999999994</v>
      </c>
    </row>
    <row r="178" spans="1:7" x14ac:dyDescent="0.25">
      <c r="A178" s="25" t="s">
        <v>14</v>
      </c>
      <c r="B178" s="13">
        <f>'4th FY 2025'!B179</f>
        <v>0</v>
      </c>
      <c r="C178" s="13">
        <f>'4th FY 2025'!C179</f>
        <v>0</v>
      </c>
      <c r="D178" s="47">
        <f>'1st FY 2025'!D178+'2nd FY 2025'!D179+'3rd FY 2025'!D179+'4th FY 2025'!D179</f>
        <v>56345272.549999997</v>
      </c>
      <c r="E178" s="47">
        <f>'1st FY 2025'!E178+'2nd FY 2025'!E179+'3rd FY 2025'!E179+'4th FY 2025'!E179</f>
        <v>42102873.350000001</v>
      </c>
      <c r="F178" s="47">
        <f>'1st FY 2025'!F178+'2nd FY 2025'!F179+'3rd FY 2025'!F179+'4th FY 2025'!F179</f>
        <v>14242399.200000001</v>
      </c>
      <c r="G178" s="47">
        <f>'1st FY 2025'!G178+'2nd FY 2025'!G179+'3rd FY 2025'!G179+'4th FY 2025'!G179</f>
        <v>4628779.74</v>
      </c>
    </row>
    <row r="179" spans="1:7" x14ac:dyDescent="0.25">
      <c r="A179" s="29" t="s">
        <v>15</v>
      </c>
      <c r="B179" s="29">
        <f t="shared" ref="B179:G179" si="20">SUM(B176:B178)</f>
        <v>0</v>
      </c>
      <c r="C179" s="29">
        <f t="shared" si="20"/>
        <v>0</v>
      </c>
      <c r="D179" s="48">
        <f t="shared" si="20"/>
        <v>59014169.099999994</v>
      </c>
      <c r="E179" s="48">
        <f t="shared" si="20"/>
        <v>44055060.600000001</v>
      </c>
      <c r="F179" s="48">
        <f t="shared" si="20"/>
        <v>14959108.500000002</v>
      </c>
      <c r="G179" s="48">
        <f t="shared" si="20"/>
        <v>4815124.16</v>
      </c>
    </row>
    <row r="180" spans="1:7" x14ac:dyDescent="0.25">
      <c r="A180" s="31"/>
      <c r="B180" s="31"/>
      <c r="C180" s="31"/>
      <c r="D180" s="50"/>
      <c r="E180" s="50"/>
      <c r="F180" s="50"/>
      <c r="G180" s="50"/>
    </row>
    <row r="181" spans="1:7" ht="13.8" thickBot="1" x14ac:dyDescent="0.3">
      <c r="A181" s="23" t="s">
        <v>40</v>
      </c>
      <c r="B181" s="23"/>
      <c r="C181" s="31"/>
      <c r="D181" s="50"/>
      <c r="E181" s="50"/>
      <c r="F181" s="50"/>
      <c r="G181" s="50"/>
    </row>
    <row r="182" spans="1:7" ht="13.8" thickTop="1" x14ac:dyDescent="0.25">
      <c r="A182" s="32" t="s">
        <v>1</v>
      </c>
      <c r="B182" s="33" t="s">
        <v>2</v>
      </c>
      <c r="C182" s="33" t="s">
        <v>2</v>
      </c>
      <c r="D182" s="51" t="s">
        <v>7</v>
      </c>
      <c r="E182" s="51" t="s">
        <v>7</v>
      </c>
      <c r="F182" s="51" t="s">
        <v>5</v>
      </c>
      <c r="G182" s="52" t="s">
        <v>10</v>
      </c>
    </row>
    <row r="183" spans="1:7" ht="13.8" thickBot="1" x14ac:dyDescent="0.3">
      <c r="A183" s="35" t="s">
        <v>0</v>
      </c>
      <c r="B183" s="36" t="s">
        <v>3</v>
      </c>
      <c r="C183" s="36" t="s">
        <v>4</v>
      </c>
      <c r="D183" s="53" t="s">
        <v>8</v>
      </c>
      <c r="E183" s="53" t="s">
        <v>9</v>
      </c>
      <c r="F183" s="53" t="s">
        <v>6</v>
      </c>
      <c r="G183" s="54" t="s">
        <v>11</v>
      </c>
    </row>
    <row r="184" spans="1:7" ht="13.8" thickTop="1" x14ac:dyDescent="0.25">
      <c r="A184" s="25" t="s">
        <v>12</v>
      </c>
      <c r="B184" s="13">
        <f>'4th FY 2025'!B185</f>
        <v>0</v>
      </c>
      <c r="C184" s="13">
        <f>'4th FY 2025'!C185</f>
        <v>0</v>
      </c>
      <c r="D184" s="47">
        <f>'1st FY 2025'!D184+'2nd FY 2025'!D185+'3rd FY 2025'!D185+'4th FY 2025'!D185</f>
        <v>6420925.5</v>
      </c>
      <c r="E184" s="47">
        <f>'1st FY 2025'!E184+'2nd FY 2025'!E185+'3rd FY 2025'!E185+'4th FY 2025'!E185</f>
        <v>4593057.9000000004</v>
      </c>
      <c r="F184" s="47">
        <f>'1st FY 2025'!F184+'2nd FY 2025'!F185+'3rd FY 2025'!F185+'4th FY 2025'!F185</f>
        <v>1827867.5999999999</v>
      </c>
      <c r="G184" s="47">
        <f>'1st FY 2025'!G184+'2nd FY 2025'!G185+'3rd FY 2025'!G185+'4th FY 2025'!G185</f>
        <v>475245.58</v>
      </c>
    </row>
    <row r="185" spans="1:7" x14ac:dyDescent="0.25">
      <c r="A185" s="25" t="s">
        <v>13</v>
      </c>
      <c r="B185" s="13">
        <f>'4th FY 2025'!B186</f>
        <v>0</v>
      </c>
      <c r="C185" s="13">
        <f>'4th FY 2025'!C186</f>
        <v>0</v>
      </c>
      <c r="D185" s="47">
        <f>'1st FY 2025'!D185+'2nd FY 2025'!D186+'3rd FY 2025'!D186+'4th FY 2025'!D186</f>
        <v>688384</v>
      </c>
      <c r="E185" s="47">
        <f>'1st FY 2025'!E185+'2nd FY 2025'!E186+'3rd FY 2025'!E186+'4th FY 2025'!E186</f>
        <v>455903</v>
      </c>
      <c r="F185" s="47">
        <f>'1st FY 2025'!F185+'2nd FY 2025'!F186+'3rd FY 2025'!F186+'4th FY 2025'!F186</f>
        <v>232481</v>
      </c>
      <c r="G185" s="47">
        <f>'1st FY 2025'!G185+'2nd FY 2025'!G186+'3rd FY 2025'!G186+'4th FY 2025'!G186</f>
        <v>60445.07</v>
      </c>
    </row>
    <row r="186" spans="1:7" x14ac:dyDescent="0.25">
      <c r="A186" s="25" t="s">
        <v>17</v>
      </c>
      <c r="B186" s="13">
        <f>'4th FY 2025'!B187</f>
        <v>0</v>
      </c>
      <c r="C186" s="13">
        <f>'4th FY 2025'!C187</f>
        <v>0</v>
      </c>
      <c r="D186" s="47">
        <f>'1st FY 2025'!D186+'2nd FY 2025'!D187+'3rd FY 2025'!D187+'4th FY 2025'!D187</f>
        <v>12072674.449999999</v>
      </c>
      <c r="E186" s="47">
        <f>'1st FY 2025'!E186+'2nd FY 2025'!E187+'3rd FY 2025'!E187+'4th FY 2025'!E187</f>
        <v>9165527.8499999996</v>
      </c>
      <c r="F186" s="47">
        <f>'1st FY 2025'!F186+'2nd FY 2025'!F187+'3rd FY 2025'!F187+'4th FY 2025'!F187</f>
        <v>2907146.6000000006</v>
      </c>
      <c r="G186" s="47">
        <f>'1st FY 2025'!G186+'2nd FY 2025'!G187+'3rd FY 2025'!G187+'4th FY 2025'!G187</f>
        <v>523286.4</v>
      </c>
    </row>
    <row r="187" spans="1:7" x14ac:dyDescent="0.25">
      <c r="A187" s="25" t="s">
        <v>14</v>
      </c>
      <c r="B187" s="13">
        <f>'4th FY 2025'!B188</f>
        <v>0</v>
      </c>
      <c r="C187" s="13">
        <f>'4th FY 2025'!C188</f>
        <v>0</v>
      </c>
      <c r="D187" s="47">
        <f>'1st FY 2025'!D187+'2nd FY 2025'!D188+'3rd FY 2025'!D188+'4th FY 2025'!D188</f>
        <v>40758301.600000001</v>
      </c>
      <c r="E187" s="47">
        <f>'1st FY 2025'!E187+'2nd FY 2025'!E188+'3rd FY 2025'!E188+'4th FY 2025'!E188</f>
        <v>30587694.950000003</v>
      </c>
      <c r="F187" s="47">
        <f>'1st FY 2025'!F187+'2nd FY 2025'!F188+'3rd FY 2025'!F188+'4th FY 2025'!F188</f>
        <v>10170606.65</v>
      </c>
      <c r="G187" s="47">
        <f>'1st FY 2025'!G187+'2nd FY 2025'!G188+'3rd FY 2025'!G188+'4th FY 2025'!G188</f>
        <v>3305447.16</v>
      </c>
    </row>
    <row r="188" spans="1:7" x14ac:dyDescent="0.25">
      <c r="A188" s="29" t="s">
        <v>15</v>
      </c>
      <c r="B188" s="29">
        <f t="shared" ref="B188:G188" si="21">SUM(B184:B187)</f>
        <v>0</v>
      </c>
      <c r="C188" s="29">
        <f t="shared" si="21"/>
        <v>0</v>
      </c>
      <c r="D188" s="48">
        <f t="shared" si="21"/>
        <v>59940285.549999997</v>
      </c>
      <c r="E188" s="48">
        <f t="shared" si="21"/>
        <v>44802183.700000003</v>
      </c>
      <c r="F188" s="48">
        <f t="shared" si="21"/>
        <v>15138101.850000001</v>
      </c>
      <c r="G188" s="48">
        <f t="shared" si="21"/>
        <v>4364424.21</v>
      </c>
    </row>
    <row r="189" spans="1:7" x14ac:dyDescent="0.25">
      <c r="A189" s="31"/>
      <c r="B189" s="31"/>
      <c r="C189" s="31"/>
      <c r="D189" s="50"/>
      <c r="E189" s="50"/>
      <c r="F189" s="50"/>
      <c r="G189" s="50"/>
    </row>
    <row r="190" spans="1:7" ht="13.8" thickBot="1" x14ac:dyDescent="0.3">
      <c r="A190" s="23" t="s">
        <v>41</v>
      </c>
      <c r="B190" s="23"/>
      <c r="C190" s="31"/>
      <c r="D190" s="50"/>
      <c r="E190" s="50"/>
      <c r="F190" s="50"/>
      <c r="G190" s="50"/>
    </row>
    <row r="191" spans="1:7" ht="13.8" thickTop="1" x14ac:dyDescent="0.25">
      <c r="A191" s="32"/>
      <c r="B191" s="33" t="s">
        <v>2</v>
      </c>
      <c r="C191" s="33" t="s">
        <v>2</v>
      </c>
      <c r="D191" s="51" t="s">
        <v>7</v>
      </c>
      <c r="E191" s="51" t="s">
        <v>7</v>
      </c>
      <c r="F191" s="51" t="s">
        <v>5</v>
      </c>
      <c r="G191" s="52" t="s">
        <v>10</v>
      </c>
    </row>
    <row r="192" spans="1:7" ht="13.8" thickBot="1" x14ac:dyDescent="0.3">
      <c r="A192" s="35" t="s">
        <v>0</v>
      </c>
      <c r="B192" s="36" t="s">
        <v>3</v>
      </c>
      <c r="C192" s="36" t="s">
        <v>4</v>
      </c>
      <c r="D192" s="53" t="s">
        <v>8</v>
      </c>
      <c r="E192" s="53" t="s">
        <v>9</v>
      </c>
      <c r="F192" s="53" t="s">
        <v>6</v>
      </c>
      <c r="G192" s="54" t="s">
        <v>11</v>
      </c>
    </row>
    <row r="193" spans="1:7" ht="13.8" thickTop="1" x14ac:dyDescent="0.25">
      <c r="A193" s="25" t="s">
        <v>12</v>
      </c>
      <c r="B193" s="13">
        <f>'4th FY 2025'!B194</f>
        <v>0</v>
      </c>
      <c r="C193" s="13">
        <f>'4th FY 2025'!C194</f>
        <v>0</v>
      </c>
      <c r="D193" s="47">
        <f>'1st FY 2025'!D193+'2nd FY 2025'!D194+'3rd FY 2025'!D194+'4th FY 2025'!D194</f>
        <v>7696332</v>
      </c>
      <c r="E193" s="47">
        <f>'1st FY 2025'!E193+'2nd FY 2025'!E194+'3rd FY 2025'!E194+'4th FY 2025'!E194</f>
        <v>5521074.5</v>
      </c>
      <c r="F193" s="47">
        <f>'1st FY 2025'!F193+'2nd FY 2025'!F194+'3rd FY 2025'!F194+'4th FY 2025'!F194</f>
        <v>2175257.5</v>
      </c>
      <c r="G193" s="47">
        <f>'1st FY 2025'!G193+'2nd FY 2025'!G194+'3rd FY 2025'!G194+'4th FY 2025'!G194</f>
        <v>565566.94999999995</v>
      </c>
    </row>
    <row r="194" spans="1:7" x14ac:dyDescent="0.25">
      <c r="A194" s="25" t="s">
        <v>13</v>
      </c>
      <c r="B194" s="13">
        <f>'4th FY 2025'!B195</f>
        <v>0</v>
      </c>
      <c r="C194" s="13">
        <f>'4th FY 2025'!C195</f>
        <v>0</v>
      </c>
      <c r="D194" s="47">
        <f>'1st FY 2025'!D194+'2nd FY 2025'!D195+'3rd FY 2025'!D195+'4th FY 2025'!D195</f>
        <v>4187233.0500000003</v>
      </c>
      <c r="E194" s="47">
        <f>'1st FY 2025'!E194+'2nd FY 2025'!E195+'3rd FY 2025'!E195+'4th FY 2025'!E195</f>
        <v>2904445.1</v>
      </c>
      <c r="F194" s="47">
        <f>'1st FY 2025'!F194+'2nd FY 2025'!F195+'3rd FY 2025'!F195+'4th FY 2025'!F195</f>
        <v>1282787.9500000002</v>
      </c>
      <c r="G194" s="47">
        <f>'1st FY 2025'!G194+'2nd FY 2025'!G195+'3rd FY 2025'!G195+'4th FY 2025'!G195</f>
        <v>333524.87</v>
      </c>
    </row>
    <row r="195" spans="1:7" x14ac:dyDescent="0.25">
      <c r="A195" s="25" t="s">
        <v>17</v>
      </c>
      <c r="B195" s="13">
        <f>'4th FY 2025'!B196</f>
        <v>0</v>
      </c>
      <c r="C195" s="13">
        <f>'4th FY 2025'!C196</f>
        <v>0</v>
      </c>
      <c r="D195" s="47">
        <f>'1st FY 2025'!D195+'2nd FY 2025'!D196+'3rd FY 2025'!D196+'4th FY 2025'!D196</f>
        <v>11618</v>
      </c>
      <c r="E195" s="47">
        <f>'1st FY 2025'!E195+'2nd FY 2025'!E196+'3rd FY 2025'!E196+'4th FY 2025'!E196</f>
        <v>7400.2</v>
      </c>
      <c r="F195" s="47">
        <f>'1st FY 2025'!F195+'2nd FY 2025'!F196+'3rd FY 2025'!F196+'4th FY 2025'!F196</f>
        <v>4217.8</v>
      </c>
      <c r="G195" s="47">
        <f>'1st FY 2025'!G195+'2nd FY 2025'!G196+'3rd FY 2025'!G196+'4th FY 2025'!G196</f>
        <v>759.2</v>
      </c>
    </row>
    <row r="196" spans="1:7" x14ac:dyDescent="0.25">
      <c r="A196" s="25" t="s">
        <v>14</v>
      </c>
      <c r="B196" s="13">
        <f>'4th FY 2025'!B197</f>
        <v>0</v>
      </c>
      <c r="C196" s="13">
        <f>'4th FY 2025'!C197</f>
        <v>0</v>
      </c>
      <c r="D196" s="47">
        <f>'1st FY 2025'!D196+'2nd FY 2025'!D197+'3rd FY 2025'!D197+'4th FY 2025'!D197</f>
        <v>74826539.400000006</v>
      </c>
      <c r="E196" s="47">
        <f>'1st FY 2025'!E196+'2nd FY 2025'!E197+'3rd FY 2025'!E197+'4th FY 2025'!E197</f>
        <v>54759764.100000001</v>
      </c>
      <c r="F196" s="47">
        <f>'1st FY 2025'!F196+'2nd FY 2025'!F197+'3rd FY 2025'!F197+'4th FY 2025'!F197</f>
        <v>20066775.299999997</v>
      </c>
      <c r="G196" s="47">
        <f>'1st FY 2025'!G196+'2nd FY 2025'!G197+'3rd FY 2025'!G197+'4th FY 2025'!G197</f>
        <v>6521701.9800000004</v>
      </c>
    </row>
    <row r="197" spans="1:7" x14ac:dyDescent="0.25">
      <c r="A197" s="29" t="s">
        <v>15</v>
      </c>
      <c r="B197" s="29">
        <f t="shared" ref="B197:G197" si="22">SUM(B193:B196)</f>
        <v>0</v>
      </c>
      <c r="C197" s="29">
        <f t="shared" si="22"/>
        <v>0</v>
      </c>
      <c r="D197" s="48">
        <f t="shared" si="22"/>
        <v>86721722.450000003</v>
      </c>
      <c r="E197" s="48">
        <f t="shared" si="22"/>
        <v>63192683.899999999</v>
      </c>
      <c r="F197" s="48">
        <f t="shared" si="22"/>
        <v>23529038.549999997</v>
      </c>
      <c r="G197" s="48">
        <f t="shared" si="22"/>
        <v>7421553</v>
      </c>
    </row>
    <row r="198" spans="1:7" x14ac:dyDescent="0.25">
      <c r="A198" s="31"/>
      <c r="B198" s="31"/>
      <c r="C198" s="31"/>
      <c r="D198" s="50"/>
      <c r="E198" s="50"/>
      <c r="F198" s="50"/>
      <c r="G198" s="50"/>
    </row>
    <row r="199" spans="1:7" ht="13.8" thickBot="1" x14ac:dyDescent="0.3">
      <c r="A199" s="23" t="s">
        <v>42</v>
      </c>
      <c r="B199" s="23"/>
      <c r="C199" s="31"/>
      <c r="D199" s="50"/>
      <c r="E199" s="50"/>
      <c r="F199" s="50"/>
      <c r="G199" s="50"/>
    </row>
    <row r="200" spans="1:7" ht="13.8" thickTop="1" x14ac:dyDescent="0.25">
      <c r="A200" s="32" t="s">
        <v>1</v>
      </c>
      <c r="B200" s="33" t="s">
        <v>2</v>
      </c>
      <c r="C200" s="33" t="s">
        <v>2</v>
      </c>
      <c r="D200" s="51" t="s">
        <v>7</v>
      </c>
      <c r="E200" s="51" t="s">
        <v>7</v>
      </c>
      <c r="F200" s="51" t="s">
        <v>5</v>
      </c>
      <c r="G200" s="52" t="s">
        <v>10</v>
      </c>
    </row>
    <row r="201" spans="1:7" ht="13.8" thickBot="1" x14ac:dyDescent="0.3">
      <c r="A201" s="35" t="s">
        <v>0</v>
      </c>
      <c r="B201" s="36" t="s">
        <v>3</v>
      </c>
      <c r="C201" s="36" t="s">
        <v>4</v>
      </c>
      <c r="D201" s="53" t="s">
        <v>8</v>
      </c>
      <c r="E201" s="53" t="s">
        <v>9</v>
      </c>
      <c r="F201" s="53" t="s">
        <v>6</v>
      </c>
      <c r="G201" s="54" t="s">
        <v>11</v>
      </c>
    </row>
    <row r="202" spans="1:7" ht="13.8" thickTop="1" x14ac:dyDescent="0.25">
      <c r="A202" s="25" t="s">
        <v>12</v>
      </c>
      <c r="B202" s="13">
        <f>'4th FY 2025'!B203</f>
        <v>0</v>
      </c>
      <c r="C202" s="13">
        <f>'4th FY 2025'!C203</f>
        <v>0</v>
      </c>
      <c r="D202" s="47">
        <f>'1st FY 2025'!D202+'2nd FY 2025'!D203+'3rd FY 2025'!D203+'4th FY 2025'!D203</f>
        <v>10740226.949999999</v>
      </c>
      <c r="E202" s="47">
        <f>'1st FY 2025'!E202+'2nd FY 2025'!E203+'3rd FY 2025'!E203+'4th FY 2025'!E203</f>
        <v>7576183.4499999993</v>
      </c>
      <c r="F202" s="47">
        <f>'1st FY 2025'!F202+'2nd FY 2025'!F203+'3rd FY 2025'!F203+'4th FY 2025'!F203</f>
        <v>3164043.5</v>
      </c>
      <c r="G202" s="47">
        <f>'1st FY 2025'!G202+'2nd FY 2025'!G203+'3rd FY 2025'!G203+'4th FY 2025'!G203</f>
        <v>822651.31</v>
      </c>
    </row>
    <row r="203" spans="1:7" x14ac:dyDescent="0.25">
      <c r="A203" s="25" t="s">
        <v>13</v>
      </c>
      <c r="B203" s="13">
        <f>'4th FY 2025'!B204</f>
        <v>0</v>
      </c>
      <c r="C203" s="13">
        <f>'4th FY 2025'!C204</f>
        <v>0</v>
      </c>
      <c r="D203" s="47">
        <f>'1st FY 2025'!D203+'2nd FY 2025'!D204+'3rd FY 2025'!D204+'4th FY 2025'!D204</f>
        <v>2159743</v>
      </c>
      <c r="E203" s="47">
        <f>'1st FY 2025'!E203+'2nd FY 2025'!E204+'3rd FY 2025'!E204+'4th FY 2025'!E204</f>
        <v>1556672.9</v>
      </c>
      <c r="F203" s="47">
        <f>'1st FY 2025'!F203+'2nd FY 2025'!F204+'3rd FY 2025'!F204+'4th FY 2025'!F204</f>
        <v>603070.10000000009</v>
      </c>
      <c r="G203" s="47">
        <f>'1st FY 2025'!G203+'2nd FY 2025'!G204+'3rd FY 2025'!G204+'4th FY 2025'!G204</f>
        <v>156798.22999999998</v>
      </c>
    </row>
    <row r="204" spans="1:7" x14ac:dyDescent="0.25">
      <c r="A204" s="25" t="s">
        <v>16</v>
      </c>
      <c r="B204" s="13">
        <f>'4th FY 2025'!B205</f>
        <v>0</v>
      </c>
      <c r="C204" s="13">
        <f>'4th FY 2025'!C205</f>
        <v>0</v>
      </c>
      <c r="D204" s="47">
        <f>'1st FY 2025'!D204+'2nd FY 2025'!D205+'3rd FY 2025'!D205+'4th FY 2025'!D205</f>
        <v>0</v>
      </c>
      <c r="E204" s="47">
        <f>'1st FY 2025'!E204+'2nd FY 2025'!E205+'3rd FY 2025'!E205+'4th FY 2025'!E205</f>
        <v>0</v>
      </c>
      <c r="F204" s="47">
        <f>'1st FY 2025'!F204+'2nd FY 2025'!F205+'3rd FY 2025'!F205+'4th FY 2025'!F205</f>
        <v>0</v>
      </c>
      <c r="G204" s="47">
        <f>'1st FY 2025'!G204+'2nd FY 2025'!G205+'3rd FY 2025'!G205+'4th FY 2025'!G205</f>
        <v>0</v>
      </c>
    </row>
    <row r="205" spans="1:7" x14ac:dyDescent="0.25">
      <c r="A205" s="25" t="s">
        <v>17</v>
      </c>
      <c r="B205" s="13">
        <f>'4th FY 2025'!B206</f>
        <v>0</v>
      </c>
      <c r="C205" s="13">
        <f>'4th FY 2025'!C206</f>
        <v>0</v>
      </c>
      <c r="D205" s="47">
        <f>'1st FY 2025'!D205+'2nd FY 2025'!D206+'3rd FY 2025'!D206+'4th FY 2025'!D206</f>
        <v>4883175</v>
      </c>
      <c r="E205" s="47">
        <f>'1st FY 2025'!E205+'2nd FY 2025'!E206+'3rd FY 2025'!E206+'4th FY 2025'!E206</f>
        <v>3616709.3499999996</v>
      </c>
      <c r="F205" s="47">
        <f>'1st FY 2025'!F205+'2nd FY 2025'!F206+'3rd FY 2025'!F206+'4th FY 2025'!F206</f>
        <v>1266465.6499999999</v>
      </c>
      <c r="G205" s="47">
        <f>'1st FY 2025'!G205+'2nd FY 2025'!G206+'3rd FY 2025'!G206+'4th FY 2025'!G206</f>
        <v>227963.82</v>
      </c>
    </row>
    <row r="206" spans="1:7" x14ac:dyDescent="0.25">
      <c r="A206" s="25" t="s">
        <v>14</v>
      </c>
      <c r="B206" s="13">
        <f>'4th FY 2025'!B207</f>
        <v>0</v>
      </c>
      <c r="C206" s="13">
        <f>'4th FY 2025'!C207</f>
        <v>0</v>
      </c>
      <c r="D206" s="47">
        <f>'1st FY 2025'!D206+'2nd FY 2025'!D207+'3rd FY 2025'!D207+'4th FY 2025'!D207</f>
        <v>195973289.59999999</v>
      </c>
      <c r="E206" s="47">
        <f>'1st FY 2025'!E206+'2nd FY 2025'!E207+'3rd FY 2025'!E207+'4th FY 2025'!E207</f>
        <v>146528075.75</v>
      </c>
      <c r="F206" s="47">
        <f>'1st FY 2025'!F206+'2nd FY 2025'!F207+'3rd FY 2025'!F207+'4th FY 2025'!F207</f>
        <v>49445213.850000001</v>
      </c>
      <c r="G206" s="47">
        <f>'1st FY 2025'!G206+'2nd FY 2025'!G207+'3rd FY 2025'!G207+'4th FY 2025'!G207</f>
        <v>16069694.5</v>
      </c>
    </row>
    <row r="207" spans="1:7" x14ac:dyDescent="0.25">
      <c r="A207" s="29" t="s">
        <v>15</v>
      </c>
      <c r="B207" s="29">
        <f t="shared" ref="B207:G207" si="23">SUM(B202:B206)</f>
        <v>0</v>
      </c>
      <c r="C207" s="29">
        <f t="shared" si="23"/>
        <v>0</v>
      </c>
      <c r="D207" s="48">
        <f t="shared" si="23"/>
        <v>213756434.54999998</v>
      </c>
      <c r="E207" s="48">
        <f t="shared" si="23"/>
        <v>159277641.44999999</v>
      </c>
      <c r="F207" s="48">
        <f t="shared" si="23"/>
        <v>54478793.100000001</v>
      </c>
      <c r="G207" s="48">
        <f t="shared" si="23"/>
        <v>17277107.859999999</v>
      </c>
    </row>
    <row r="208" spans="1:7" x14ac:dyDescent="0.25">
      <c r="A208" s="31"/>
      <c r="B208" s="31"/>
      <c r="C208" s="31"/>
      <c r="D208" s="50"/>
      <c r="E208" s="50"/>
      <c r="F208" s="50"/>
      <c r="G208" s="50"/>
    </row>
    <row r="209" spans="1:7" ht="13.8" thickBot="1" x14ac:dyDescent="0.3">
      <c r="A209" s="23" t="s">
        <v>43</v>
      </c>
      <c r="B209" s="23"/>
      <c r="C209" s="31"/>
      <c r="D209" s="50"/>
      <c r="E209" s="50"/>
      <c r="F209" s="50"/>
      <c r="G209" s="50"/>
    </row>
    <row r="210" spans="1:7" ht="13.8" thickTop="1" x14ac:dyDescent="0.25">
      <c r="A210" s="32" t="s">
        <v>1</v>
      </c>
      <c r="B210" s="33" t="s">
        <v>2</v>
      </c>
      <c r="C210" s="33" t="s">
        <v>2</v>
      </c>
      <c r="D210" s="51" t="s">
        <v>7</v>
      </c>
      <c r="E210" s="51" t="s">
        <v>7</v>
      </c>
      <c r="F210" s="51" t="s">
        <v>5</v>
      </c>
      <c r="G210" s="52" t="s">
        <v>10</v>
      </c>
    </row>
    <row r="211" spans="1:7" ht="13.8" thickBot="1" x14ac:dyDescent="0.3">
      <c r="A211" s="35" t="s">
        <v>0</v>
      </c>
      <c r="B211" s="36" t="s">
        <v>3</v>
      </c>
      <c r="C211" s="36" t="s">
        <v>4</v>
      </c>
      <c r="D211" s="53" t="s">
        <v>8</v>
      </c>
      <c r="E211" s="53" t="s">
        <v>9</v>
      </c>
      <c r="F211" s="53" t="s">
        <v>6</v>
      </c>
      <c r="G211" s="54" t="s">
        <v>11</v>
      </c>
    </row>
    <row r="212" spans="1:7" ht="13.8" thickTop="1" x14ac:dyDescent="0.25">
      <c r="A212" s="25" t="s">
        <v>12</v>
      </c>
      <c r="B212" s="13">
        <f>'4th FY 2025'!B213</f>
        <v>0</v>
      </c>
      <c r="C212" s="13">
        <f>'4th FY 2025'!C213</f>
        <v>0</v>
      </c>
      <c r="D212" s="47">
        <f>'1st FY 2025'!D212+'2nd FY 2025'!D213+'3rd FY 2025'!D213+'4th FY 2025'!D213</f>
        <v>8201209</v>
      </c>
      <c r="E212" s="47">
        <f>'1st FY 2025'!E212+'2nd FY 2025'!E213+'3rd FY 2025'!E213+'4th FY 2025'!E213</f>
        <v>5772597.5999999996</v>
      </c>
      <c r="F212" s="47">
        <f>'1st FY 2025'!F212+'2nd FY 2025'!F213+'3rd FY 2025'!F213+'4th FY 2025'!F213</f>
        <v>2428611.4</v>
      </c>
      <c r="G212" s="47">
        <f>'1st FY 2025'!G212+'2nd FY 2025'!G213+'3rd FY 2025'!G213+'4th FY 2025'!G213</f>
        <v>631438.96</v>
      </c>
    </row>
    <row r="213" spans="1:7" x14ac:dyDescent="0.25">
      <c r="A213" s="25" t="s">
        <v>13</v>
      </c>
      <c r="B213" s="13">
        <f>'4th FY 2025'!B214</f>
        <v>0</v>
      </c>
      <c r="C213" s="13">
        <f>'4th FY 2025'!C214</f>
        <v>0</v>
      </c>
      <c r="D213" s="47">
        <f>'1st FY 2025'!D213+'2nd FY 2025'!D214+'3rd FY 2025'!D214+'4th FY 2025'!D214</f>
        <v>360067</v>
      </c>
      <c r="E213" s="47">
        <f>'1st FY 2025'!E213+'2nd FY 2025'!E214+'3rd FY 2025'!E214+'4th FY 2025'!E214</f>
        <v>283073.44999999995</v>
      </c>
      <c r="F213" s="47">
        <f>'1st FY 2025'!F213+'2nd FY 2025'!F214+'3rd FY 2025'!F214+'4th FY 2025'!F214</f>
        <v>76993.55</v>
      </c>
      <c r="G213" s="47">
        <f>'1st FY 2025'!G213+'2nd FY 2025'!G214+'3rd FY 2025'!G214+'4th FY 2025'!G214</f>
        <v>20018.330000000002</v>
      </c>
    </row>
    <row r="214" spans="1:7" x14ac:dyDescent="0.25">
      <c r="A214" s="25" t="s">
        <v>16</v>
      </c>
      <c r="B214" s="13">
        <f>'4th FY 2025'!B215</f>
        <v>0</v>
      </c>
      <c r="C214" s="13">
        <f>'4th FY 2025'!C215</f>
        <v>0</v>
      </c>
      <c r="D214" s="47">
        <f>'1st FY 2025'!D214+'2nd FY 2025'!D215+'3rd FY 2025'!D215+'4th FY 2025'!D215</f>
        <v>180406</v>
      </c>
      <c r="E214" s="47">
        <f>'1st FY 2025'!E214+'2nd FY 2025'!E215+'3rd FY 2025'!E215+'4th FY 2025'!E215</f>
        <v>116619.65000000001</v>
      </c>
      <c r="F214" s="47">
        <f>'1st FY 2025'!F214+'2nd FY 2025'!F215+'3rd FY 2025'!F215+'4th FY 2025'!F215</f>
        <v>63786.350000000006</v>
      </c>
      <c r="G214" s="47">
        <f>'1st FY 2025'!G214+'2nd FY 2025'!G215+'3rd FY 2025'!G215+'4th FY 2025'!G215</f>
        <v>16584.46</v>
      </c>
    </row>
    <row r="215" spans="1:7" x14ac:dyDescent="0.25">
      <c r="A215" s="25" t="s">
        <v>14</v>
      </c>
      <c r="B215" s="13">
        <f>'4th FY 2025'!B216</f>
        <v>0</v>
      </c>
      <c r="C215" s="13">
        <f>'4th FY 2025'!C216</f>
        <v>0</v>
      </c>
      <c r="D215" s="47">
        <f>'1st FY 2025'!D215+'2nd FY 2025'!D216+'3rd FY 2025'!D216+'4th FY 2025'!D216</f>
        <v>30612105</v>
      </c>
      <c r="E215" s="47">
        <f>'1st FY 2025'!E215+'2nd FY 2025'!E216+'3rd FY 2025'!E216+'4th FY 2025'!E216</f>
        <v>22250224.850000001</v>
      </c>
      <c r="F215" s="47">
        <f>'1st FY 2025'!F215+'2nd FY 2025'!F216+'3rd FY 2025'!F216+'4th FY 2025'!F216</f>
        <v>8361880.1499999994</v>
      </c>
      <c r="G215" s="47">
        <f>'1st FY 2025'!G215+'2nd FY 2025'!G216+'3rd FY 2025'!G216+'4th FY 2025'!G216</f>
        <v>2717611.05</v>
      </c>
    </row>
    <row r="216" spans="1:7" x14ac:dyDescent="0.25">
      <c r="A216" s="29" t="s">
        <v>15</v>
      </c>
      <c r="B216" s="29">
        <f t="shared" ref="B216:G216" si="24">SUM(B212:B215)</f>
        <v>0</v>
      </c>
      <c r="C216" s="29">
        <f t="shared" si="24"/>
        <v>0</v>
      </c>
      <c r="D216" s="48">
        <f t="shared" si="24"/>
        <v>39353787</v>
      </c>
      <c r="E216" s="48">
        <f t="shared" si="24"/>
        <v>28422515.550000001</v>
      </c>
      <c r="F216" s="48">
        <f t="shared" si="24"/>
        <v>10931271.449999999</v>
      </c>
      <c r="G216" s="48">
        <f t="shared" si="24"/>
        <v>3385652.8</v>
      </c>
    </row>
    <row r="217" spans="1:7" x14ac:dyDescent="0.25">
      <c r="A217" s="31"/>
      <c r="B217" s="31"/>
      <c r="C217" s="31"/>
      <c r="D217" s="50"/>
      <c r="E217" s="50"/>
      <c r="F217" s="50"/>
      <c r="G217" s="50"/>
    </row>
    <row r="218" spans="1:7" ht="13.8" thickBot="1" x14ac:dyDescent="0.3">
      <c r="A218" s="23" t="s">
        <v>44</v>
      </c>
      <c r="B218" s="23"/>
      <c r="C218" s="31"/>
      <c r="D218" s="50"/>
      <c r="E218" s="50"/>
      <c r="F218" s="50"/>
      <c r="G218" s="50"/>
    </row>
    <row r="219" spans="1:7" ht="13.8" thickTop="1" x14ac:dyDescent="0.25">
      <c r="A219" s="32" t="s">
        <v>1</v>
      </c>
      <c r="B219" s="33" t="s">
        <v>2</v>
      </c>
      <c r="C219" s="33" t="s">
        <v>2</v>
      </c>
      <c r="D219" s="51" t="s">
        <v>7</v>
      </c>
      <c r="E219" s="51" t="s">
        <v>7</v>
      </c>
      <c r="F219" s="51" t="s">
        <v>5</v>
      </c>
      <c r="G219" s="52" t="s">
        <v>10</v>
      </c>
    </row>
    <row r="220" spans="1:7" ht="13.8" thickBot="1" x14ac:dyDescent="0.3">
      <c r="A220" s="35" t="s">
        <v>0</v>
      </c>
      <c r="B220" s="36" t="s">
        <v>3</v>
      </c>
      <c r="C220" s="36" t="s">
        <v>4</v>
      </c>
      <c r="D220" s="53" t="s">
        <v>8</v>
      </c>
      <c r="E220" s="53" t="s">
        <v>9</v>
      </c>
      <c r="F220" s="53" t="s">
        <v>6</v>
      </c>
      <c r="G220" s="54" t="s">
        <v>11</v>
      </c>
    </row>
    <row r="221" spans="1:7" ht="13.8" thickTop="1" x14ac:dyDescent="0.25">
      <c r="A221" s="25" t="s">
        <v>12</v>
      </c>
      <c r="B221" s="13">
        <f>'4th FY 2025'!B222</f>
        <v>0</v>
      </c>
      <c r="C221" s="13">
        <f>'4th FY 2025'!C222</f>
        <v>0</v>
      </c>
      <c r="D221" s="47">
        <f>'1st FY 2025'!D221+'2nd FY 2025'!D222+'3rd FY 2025'!D222+'4th FY 2025'!D222</f>
        <v>734220</v>
      </c>
      <c r="E221" s="47">
        <f>'1st FY 2025'!E221+'2nd FY 2025'!E222+'3rd FY 2025'!E222+'4th FY 2025'!E222</f>
        <v>478294.65</v>
      </c>
      <c r="F221" s="47">
        <f>'1st FY 2025'!F221+'2nd FY 2025'!F222+'3rd FY 2025'!F222+'4th FY 2025'!F222</f>
        <v>255925.35</v>
      </c>
      <c r="G221" s="47">
        <f>'1st FY 2025'!G221+'2nd FY 2025'!G222+'3rd FY 2025'!G222+'4th FY 2025'!G222</f>
        <v>66540.59</v>
      </c>
    </row>
    <row r="222" spans="1:7" x14ac:dyDescent="0.25">
      <c r="A222" s="25" t="s">
        <v>13</v>
      </c>
      <c r="B222" s="13">
        <f>'4th FY 2025'!B223</f>
        <v>0</v>
      </c>
      <c r="C222" s="13">
        <f>'4th FY 2025'!C223</f>
        <v>0</v>
      </c>
      <c r="D222" s="47">
        <f>'1st FY 2025'!D222+'2nd FY 2025'!D223+'3rd FY 2025'!D223+'4th FY 2025'!D223</f>
        <v>1431789.6</v>
      </c>
      <c r="E222" s="47">
        <f>'1st FY 2025'!E222+'2nd FY 2025'!E223+'3rd FY 2025'!E223+'4th FY 2025'!E223</f>
        <v>1001413.3500000001</v>
      </c>
      <c r="F222" s="47">
        <f>'1st FY 2025'!F222+'2nd FY 2025'!F223+'3rd FY 2025'!F223+'4th FY 2025'!F223</f>
        <v>430376.25</v>
      </c>
      <c r="G222" s="47">
        <f>'1st FY 2025'!G222+'2nd FY 2025'!G223+'3rd FY 2025'!G223+'4th FY 2025'!G223</f>
        <v>111897.83000000002</v>
      </c>
    </row>
    <row r="223" spans="1:7" x14ac:dyDescent="0.25">
      <c r="A223" s="29" t="s">
        <v>15</v>
      </c>
      <c r="B223" s="29">
        <f t="shared" ref="B223:G223" si="25">SUM(B221:B222)</f>
        <v>0</v>
      </c>
      <c r="C223" s="29">
        <f t="shared" si="25"/>
        <v>0</v>
      </c>
      <c r="D223" s="48">
        <f t="shared" si="25"/>
        <v>2166009.6</v>
      </c>
      <c r="E223" s="48">
        <f t="shared" si="25"/>
        <v>1479708</v>
      </c>
      <c r="F223" s="48">
        <f t="shared" si="25"/>
        <v>686301.6</v>
      </c>
      <c r="G223" s="48">
        <f t="shared" si="25"/>
        <v>178438.42</v>
      </c>
    </row>
    <row r="224" spans="1:7" x14ac:dyDescent="0.25">
      <c r="A224" s="31"/>
      <c r="B224" s="31"/>
      <c r="C224" s="31"/>
      <c r="D224" s="50"/>
      <c r="E224" s="50"/>
      <c r="F224" s="50"/>
      <c r="G224" s="50"/>
    </row>
    <row r="225" spans="1:7" ht="13.8" thickBot="1" x14ac:dyDescent="0.3">
      <c r="A225" s="23" t="s">
        <v>45</v>
      </c>
      <c r="B225" s="23"/>
      <c r="C225" s="31"/>
      <c r="D225" s="50"/>
      <c r="E225" s="50"/>
      <c r="F225" s="50"/>
      <c r="G225" s="50"/>
    </row>
    <row r="226" spans="1:7" ht="13.8" thickTop="1" x14ac:dyDescent="0.25">
      <c r="A226" s="32" t="s">
        <v>1</v>
      </c>
      <c r="B226" s="33" t="s">
        <v>2</v>
      </c>
      <c r="C226" s="33" t="s">
        <v>2</v>
      </c>
      <c r="D226" s="51" t="s">
        <v>7</v>
      </c>
      <c r="E226" s="51" t="s">
        <v>7</v>
      </c>
      <c r="F226" s="51" t="s">
        <v>5</v>
      </c>
      <c r="G226" s="52" t="s">
        <v>10</v>
      </c>
    </row>
    <row r="227" spans="1:7" ht="13.8" thickBot="1" x14ac:dyDescent="0.3">
      <c r="A227" s="35" t="s">
        <v>0</v>
      </c>
      <c r="B227" s="36" t="s">
        <v>3</v>
      </c>
      <c r="C227" s="36" t="s">
        <v>4</v>
      </c>
      <c r="D227" s="53" t="s">
        <v>8</v>
      </c>
      <c r="E227" s="53" t="s">
        <v>9</v>
      </c>
      <c r="F227" s="53" t="s">
        <v>6</v>
      </c>
      <c r="G227" s="54" t="s">
        <v>11</v>
      </c>
    </row>
    <row r="228" spans="1:7" ht="13.8" thickTop="1" x14ac:dyDescent="0.25">
      <c r="A228" s="25" t="s">
        <v>12</v>
      </c>
      <c r="B228" s="13">
        <f>'4th FY 2025'!B229</f>
        <v>0</v>
      </c>
      <c r="C228" s="13">
        <f>'4th FY 2025'!C229</f>
        <v>0</v>
      </c>
      <c r="D228" s="47">
        <f>'1st FY 2025'!D228+'2nd FY 2025'!D229+'3rd FY 2025'!D229+'4th FY 2025'!D229</f>
        <v>18115317</v>
      </c>
      <c r="E228" s="47">
        <f>'1st FY 2025'!E228+'2nd FY 2025'!E229+'3rd FY 2025'!E229+'4th FY 2025'!E229</f>
        <v>13242351.25</v>
      </c>
      <c r="F228" s="47">
        <f>'1st FY 2025'!F228+'2nd FY 2025'!F229+'3rd FY 2025'!F229+'4th FY 2025'!F229</f>
        <v>4872965.75</v>
      </c>
      <c r="G228" s="47">
        <f>'1st FY 2025'!G228+'2nd FY 2025'!G229+'3rd FY 2025'!G229+'4th FY 2025'!G229</f>
        <v>1266971.1000000001</v>
      </c>
    </row>
    <row r="229" spans="1:7" x14ac:dyDescent="0.25">
      <c r="A229" s="25" t="s">
        <v>13</v>
      </c>
      <c r="B229" s="13">
        <f>'4th FY 2025'!B230</f>
        <v>0</v>
      </c>
      <c r="C229" s="13">
        <f>'4th FY 2025'!C230</f>
        <v>0</v>
      </c>
      <c r="D229" s="47">
        <f>'1st FY 2025'!D229+'2nd FY 2025'!D230+'3rd FY 2025'!D230+'4th FY 2025'!D230</f>
        <v>8735701</v>
      </c>
      <c r="E229" s="47">
        <f>'1st FY 2025'!E229+'2nd FY 2025'!E230+'3rd FY 2025'!E230+'4th FY 2025'!E230</f>
        <v>6242264.6500000004</v>
      </c>
      <c r="F229" s="47">
        <f>'1st FY 2025'!F229+'2nd FY 2025'!F230+'3rd FY 2025'!F230+'4th FY 2025'!F230</f>
        <v>2493436.35</v>
      </c>
      <c r="G229" s="47">
        <f>'1st FY 2025'!G229+'2nd FY 2025'!G230+'3rd FY 2025'!G230+'4th FY 2025'!G230</f>
        <v>648293.46</v>
      </c>
    </row>
    <row r="230" spans="1:7" x14ac:dyDescent="0.25">
      <c r="A230" s="25" t="s">
        <v>16</v>
      </c>
      <c r="B230" s="13">
        <f>'4th FY 2025'!B231</f>
        <v>0</v>
      </c>
      <c r="C230" s="13">
        <f>'4th FY 2025'!C231</f>
        <v>0</v>
      </c>
      <c r="D230" s="47">
        <f>'1st FY 2025'!D230+'2nd FY 2025'!D231+'3rd FY 2025'!D231+'4th FY 2025'!D231</f>
        <v>0</v>
      </c>
      <c r="E230" s="47">
        <f>'1st FY 2025'!E230+'2nd FY 2025'!E231+'3rd FY 2025'!E231+'4th FY 2025'!E231</f>
        <v>0</v>
      </c>
      <c r="F230" s="47">
        <f>'1st FY 2025'!F230+'2nd FY 2025'!F231+'3rd FY 2025'!F231+'4th FY 2025'!F231</f>
        <v>0</v>
      </c>
      <c r="G230" s="47">
        <f>'1st FY 2025'!G230+'2nd FY 2025'!G231+'3rd FY 2025'!G231+'4th FY 2025'!G231</f>
        <v>0</v>
      </c>
    </row>
    <row r="231" spans="1:7" x14ac:dyDescent="0.25">
      <c r="A231" s="25" t="s">
        <v>17</v>
      </c>
      <c r="B231" s="13">
        <f>'4th FY 2025'!B232</f>
        <v>0</v>
      </c>
      <c r="C231" s="13">
        <f>'4th FY 2025'!C232</f>
        <v>0</v>
      </c>
      <c r="D231" s="47">
        <f>'1st FY 2025'!D231+'2nd FY 2025'!D232+'3rd FY 2025'!D232+'4th FY 2025'!D232</f>
        <v>7500413.7999999998</v>
      </c>
      <c r="E231" s="47">
        <f>'1st FY 2025'!E231+'2nd FY 2025'!E232+'3rd FY 2025'!E232+'4th FY 2025'!E232</f>
        <v>5441909.0999999996</v>
      </c>
      <c r="F231" s="47">
        <f>'1st FY 2025'!F231+'2nd FY 2025'!F232+'3rd FY 2025'!F232+'4th FY 2025'!F232</f>
        <v>2058504.7</v>
      </c>
      <c r="G231" s="47">
        <f>'1st FY 2025'!G231+'2nd FY 2025'!G232+'3rd FY 2025'!G232+'4th FY 2025'!G232</f>
        <v>370530.84</v>
      </c>
    </row>
    <row r="232" spans="1:7" x14ac:dyDescent="0.25">
      <c r="A232" s="25" t="s">
        <v>14</v>
      </c>
      <c r="B232" s="13">
        <f>'4th FY 2025'!B233</f>
        <v>0</v>
      </c>
      <c r="C232" s="13">
        <f>'4th FY 2025'!C233</f>
        <v>0</v>
      </c>
      <c r="D232" s="47">
        <f>'1st FY 2025'!D232+'2nd FY 2025'!D233+'3rd FY 2025'!D233+'4th FY 2025'!D233</f>
        <v>124470925.34999999</v>
      </c>
      <c r="E232" s="47">
        <f>'1st FY 2025'!E232+'2nd FY 2025'!E233+'3rd FY 2025'!E233+'4th FY 2025'!E233</f>
        <v>93012866</v>
      </c>
      <c r="F232" s="47">
        <f>'1st FY 2025'!F232+'2nd FY 2025'!F233+'3rd FY 2025'!F233+'4th FY 2025'!F233</f>
        <v>31458059.349999994</v>
      </c>
      <c r="G232" s="47">
        <f>'1st FY 2025'!G232+'2nd FY 2025'!G233+'3rd FY 2025'!G233+'4th FY 2025'!G233</f>
        <v>10223869.289999999</v>
      </c>
    </row>
    <row r="233" spans="1:7" x14ac:dyDescent="0.25">
      <c r="A233" s="29" t="s">
        <v>15</v>
      </c>
      <c r="B233" s="29">
        <f t="shared" ref="B233:G233" si="26">SUM(B228:B232)</f>
        <v>0</v>
      </c>
      <c r="C233" s="29">
        <f t="shared" si="26"/>
        <v>0</v>
      </c>
      <c r="D233" s="48">
        <f t="shared" si="26"/>
        <v>158822357.14999998</v>
      </c>
      <c r="E233" s="48">
        <f t="shared" si="26"/>
        <v>117939391</v>
      </c>
      <c r="F233" s="48">
        <f t="shared" si="26"/>
        <v>40882966.149999991</v>
      </c>
      <c r="G233" s="48">
        <f t="shared" si="26"/>
        <v>12509664.689999999</v>
      </c>
    </row>
    <row r="234" spans="1:7" x14ac:dyDescent="0.25">
      <c r="A234" s="31"/>
      <c r="B234" s="31"/>
      <c r="C234" s="31"/>
      <c r="D234" s="50"/>
      <c r="E234" s="50"/>
      <c r="F234" s="50"/>
      <c r="G234" s="50"/>
    </row>
    <row r="235" spans="1:7" ht="13.8" thickBot="1" x14ac:dyDescent="0.3">
      <c r="A235" s="23" t="s">
        <v>46</v>
      </c>
      <c r="B235" s="23"/>
      <c r="C235" s="31"/>
      <c r="D235" s="50"/>
      <c r="E235" s="50"/>
      <c r="F235" s="50"/>
      <c r="G235" s="50"/>
    </row>
    <row r="236" spans="1:7" ht="13.8" thickTop="1" x14ac:dyDescent="0.25">
      <c r="A236" s="32" t="s">
        <v>1</v>
      </c>
      <c r="B236" s="33" t="s">
        <v>2</v>
      </c>
      <c r="C236" s="33" t="s">
        <v>2</v>
      </c>
      <c r="D236" s="51" t="s">
        <v>7</v>
      </c>
      <c r="E236" s="51" t="s">
        <v>7</v>
      </c>
      <c r="F236" s="51" t="s">
        <v>5</v>
      </c>
      <c r="G236" s="52" t="s">
        <v>10</v>
      </c>
    </row>
    <row r="237" spans="1:7" ht="13.8" thickBot="1" x14ac:dyDescent="0.3">
      <c r="A237" s="35" t="s">
        <v>0</v>
      </c>
      <c r="B237" s="36" t="s">
        <v>3</v>
      </c>
      <c r="C237" s="36" t="s">
        <v>4</v>
      </c>
      <c r="D237" s="53" t="s">
        <v>8</v>
      </c>
      <c r="E237" s="53" t="s">
        <v>9</v>
      </c>
      <c r="F237" s="53" t="s">
        <v>6</v>
      </c>
      <c r="G237" s="54" t="s">
        <v>11</v>
      </c>
    </row>
    <row r="238" spans="1:7" ht="13.8" thickTop="1" x14ac:dyDescent="0.25">
      <c r="A238" s="25" t="s">
        <v>12</v>
      </c>
      <c r="B238" s="13">
        <f>'4th FY 2025'!B239</f>
        <v>0</v>
      </c>
      <c r="C238" s="13">
        <f>'4th FY 2025'!C239</f>
        <v>0</v>
      </c>
      <c r="D238" s="47">
        <f>'1st FY 2025'!D238+'2nd FY 2025'!D239+'3rd FY 2025'!D239+'4th FY 2025'!D239</f>
        <v>3353745</v>
      </c>
      <c r="E238" s="47">
        <f>'1st FY 2025'!E238+'2nd FY 2025'!E239+'3rd FY 2025'!E239+'4th FY 2025'!E239</f>
        <v>2452522.5</v>
      </c>
      <c r="F238" s="47">
        <f>'1st FY 2025'!F238+'2nd FY 2025'!F239+'3rd FY 2025'!F239+'4th FY 2025'!F239</f>
        <v>901222.5</v>
      </c>
      <c r="G238" s="47">
        <f>'1st FY 2025'!G238+'2nd FY 2025'!G239+'3rd FY 2025'!G239+'4th FY 2025'!G239</f>
        <v>234317.84999999998</v>
      </c>
    </row>
    <row r="239" spans="1:7" x14ac:dyDescent="0.25">
      <c r="A239" s="25" t="s">
        <v>13</v>
      </c>
      <c r="B239" s="13">
        <f>'4th FY 2025'!B240</f>
        <v>0</v>
      </c>
      <c r="C239" s="13">
        <f>'4th FY 2025'!C240</f>
        <v>0</v>
      </c>
      <c r="D239" s="47">
        <f>'1st FY 2025'!D239+'2nd FY 2025'!D240+'3rd FY 2025'!D240+'4th FY 2025'!D240</f>
        <v>689584</v>
      </c>
      <c r="E239" s="47">
        <f>'1st FY 2025'!E239+'2nd FY 2025'!E240+'3rd FY 2025'!E240+'4th FY 2025'!E240</f>
        <v>486140.05</v>
      </c>
      <c r="F239" s="47">
        <f>'1st FY 2025'!F239+'2nd FY 2025'!F240+'3rd FY 2025'!F240+'4th FY 2025'!F240</f>
        <v>203443.95</v>
      </c>
      <c r="G239" s="47">
        <f>'1st FY 2025'!G239+'2nd FY 2025'!G240+'3rd FY 2025'!G240+'4th FY 2025'!G240</f>
        <v>52895.43</v>
      </c>
    </row>
    <row r="240" spans="1:7" x14ac:dyDescent="0.25">
      <c r="A240" s="25" t="s">
        <v>14</v>
      </c>
      <c r="B240" s="13">
        <f>'4th FY 2025'!B241</f>
        <v>0</v>
      </c>
      <c r="C240" s="13">
        <f>'4th FY 2025'!C241</f>
        <v>0</v>
      </c>
      <c r="D240" s="47">
        <f>'1st FY 2025'!D240+'2nd FY 2025'!D241+'3rd FY 2025'!D241+'4th FY 2025'!D241</f>
        <v>69324092.200000003</v>
      </c>
      <c r="E240" s="47">
        <f>'1st FY 2025'!E240+'2nd FY 2025'!E241+'3rd FY 2025'!E241+'4th FY 2025'!E241</f>
        <v>51934575.799999997</v>
      </c>
      <c r="F240" s="47">
        <f>'1st FY 2025'!F240+'2nd FY 2025'!F241+'3rd FY 2025'!F241+'4th FY 2025'!F241</f>
        <v>17389516.399999999</v>
      </c>
      <c r="G240" s="47">
        <f>'1st FY 2025'!G240+'2nd FY 2025'!G241+'3rd FY 2025'!G241+'4th FY 2025'!G241</f>
        <v>5651592.8399999999</v>
      </c>
    </row>
    <row r="241" spans="1:7" x14ac:dyDescent="0.25">
      <c r="A241" s="29" t="s">
        <v>15</v>
      </c>
      <c r="B241" s="29">
        <f t="shared" ref="B241:G241" si="27">SUM(B238:B240)</f>
        <v>0</v>
      </c>
      <c r="C241" s="29">
        <f t="shared" si="27"/>
        <v>0</v>
      </c>
      <c r="D241" s="48">
        <f t="shared" si="27"/>
        <v>73367421.200000003</v>
      </c>
      <c r="E241" s="48">
        <f t="shared" si="27"/>
        <v>54873238.349999994</v>
      </c>
      <c r="F241" s="48">
        <f t="shared" si="27"/>
        <v>18494182.849999998</v>
      </c>
      <c r="G241" s="48">
        <f t="shared" si="27"/>
        <v>5938806.1200000001</v>
      </c>
    </row>
    <row r="242" spans="1:7" x14ac:dyDescent="0.25">
      <c r="A242" s="31"/>
      <c r="B242" s="31"/>
      <c r="C242" s="31"/>
      <c r="D242" s="50"/>
      <c r="E242" s="50"/>
      <c r="F242" s="50"/>
      <c r="G242" s="50"/>
    </row>
    <row r="243" spans="1:7" ht="13.8" thickBot="1" x14ac:dyDescent="0.3">
      <c r="A243" s="23" t="s">
        <v>47</v>
      </c>
      <c r="B243" s="23"/>
      <c r="C243" s="31"/>
      <c r="D243" s="50"/>
      <c r="E243" s="50"/>
      <c r="F243" s="50"/>
      <c r="G243" s="50"/>
    </row>
    <row r="244" spans="1:7" ht="13.8" thickTop="1" x14ac:dyDescent="0.25">
      <c r="A244" s="32" t="s">
        <v>1</v>
      </c>
      <c r="B244" s="33" t="s">
        <v>2</v>
      </c>
      <c r="C244" s="33" t="s">
        <v>2</v>
      </c>
      <c r="D244" s="51" t="s">
        <v>7</v>
      </c>
      <c r="E244" s="51" t="s">
        <v>7</v>
      </c>
      <c r="F244" s="51" t="s">
        <v>5</v>
      </c>
      <c r="G244" s="52" t="s">
        <v>10</v>
      </c>
    </row>
    <row r="245" spans="1:7" ht="13.8" thickBot="1" x14ac:dyDescent="0.3">
      <c r="A245" s="35" t="s">
        <v>0</v>
      </c>
      <c r="B245" s="36" t="s">
        <v>3</v>
      </c>
      <c r="C245" s="36" t="s">
        <v>4</v>
      </c>
      <c r="D245" s="53" t="s">
        <v>8</v>
      </c>
      <c r="E245" s="53" t="s">
        <v>9</v>
      </c>
      <c r="F245" s="53" t="s">
        <v>6</v>
      </c>
      <c r="G245" s="54" t="s">
        <v>11</v>
      </c>
    </row>
    <row r="246" spans="1:7" ht="13.8" thickTop="1" x14ac:dyDescent="0.25">
      <c r="A246" s="25" t="s">
        <v>12</v>
      </c>
      <c r="B246" s="13">
        <f>'4th FY 2025'!B247</f>
        <v>0</v>
      </c>
      <c r="C246" s="13">
        <f>'4th FY 2025'!C247</f>
        <v>0</v>
      </c>
      <c r="D246" s="47">
        <f>'1st FY 2025'!D246+'2nd FY 2025'!D247+'3rd FY 2025'!D247+'4th FY 2025'!D247</f>
        <v>3203070</v>
      </c>
      <c r="E246" s="47">
        <f>'1st FY 2025'!E246+'2nd FY 2025'!E247+'3rd FY 2025'!E247+'4th FY 2025'!E247</f>
        <v>2292074.0499999998</v>
      </c>
      <c r="F246" s="47">
        <f>'1st FY 2025'!F246+'2nd FY 2025'!F247+'3rd FY 2025'!F247+'4th FY 2025'!F247</f>
        <v>910995.95</v>
      </c>
      <c r="G246" s="47">
        <f>'1st FY 2025'!G246+'2nd FY 2025'!G247+'3rd FY 2025'!G247+'4th FY 2025'!G247</f>
        <v>236858.95</v>
      </c>
    </row>
    <row r="247" spans="1:7" x14ac:dyDescent="0.25">
      <c r="A247" s="25" t="s">
        <v>13</v>
      </c>
      <c r="B247" s="13">
        <f>'4th FY 2025'!B248</f>
        <v>0</v>
      </c>
      <c r="C247" s="13">
        <f>'4th FY 2025'!C248</f>
        <v>0</v>
      </c>
      <c r="D247" s="47">
        <f>'1st FY 2025'!D247+'2nd FY 2025'!D248+'3rd FY 2025'!D248+'4th FY 2025'!D248</f>
        <v>681168.5</v>
      </c>
      <c r="E247" s="47">
        <f>'1st FY 2025'!E247+'2nd FY 2025'!E248+'3rd FY 2025'!E248+'4th FY 2025'!E248</f>
        <v>460438.3</v>
      </c>
      <c r="F247" s="47">
        <f>'1st FY 2025'!F247+'2nd FY 2025'!F248+'3rd FY 2025'!F248+'4th FY 2025'!F248</f>
        <v>220730.2</v>
      </c>
      <c r="G247" s="47">
        <f>'1st FY 2025'!G247+'2nd FY 2025'!G248+'3rd FY 2025'!G248+'4th FY 2025'!G248</f>
        <v>57389.85</v>
      </c>
    </row>
    <row r="248" spans="1:7" x14ac:dyDescent="0.25">
      <c r="A248" s="25" t="s">
        <v>14</v>
      </c>
      <c r="B248" s="13">
        <f>'4th FY 2025'!B249</f>
        <v>0</v>
      </c>
      <c r="C248" s="13">
        <f>'4th FY 2025'!C249</f>
        <v>0</v>
      </c>
      <c r="D248" s="47">
        <f>'1st FY 2025'!D248+'2nd FY 2025'!D249+'3rd FY 2025'!D249+'4th FY 2025'!D249</f>
        <v>115015505.30000001</v>
      </c>
      <c r="E248" s="47">
        <f>'1st FY 2025'!E248+'2nd FY 2025'!E249+'3rd FY 2025'!E249+'4th FY 2025'!E249</f>
        <v>86713005.400000006</v>
      </c>
      <c r="F248" s="47">
        <f>'1st FY 2025'!F248+'2nd FY 2025'!F249+'3rd FY 2025'!F249+'4th FY 2025'!F249</f>
        <v>28302499.899999999</v>
      </c>
      <c r="G248" s="47">
        <f>'1st FY 2025'!G248+'2nd FY 2025'!G249+'3rd FY 2025'!G249+'4th FY 2025'!G249</f>
        <v>9198312.4700000007</v>
      </c>
    </row>
    <row r="249" spans="1:7" x14ac:dyDescent="0.25">
      <c r="A249" s="29" t="s">
        <v>15</v>
      </c>
      <c r="B249" s="29">
        <f t="shared" ref="B249:G249" si="28">SUM(B246:B248)</f>
        <v>0</v>
      </c>
      <c r="C249" s="29">
        <f t="shared" si="28"/>
        <v>0</v>
      </c>
      <c r="D249" s="48">
        <f t="shared" si="28"/>
        <v>118899743.80000001</v>
      </c>
      <c r="E249" s="48">
        <f t="shared" si="28"/>
        <v>89465517.75</v>
      </c>
      <c r="F249" s="48">
        <f t="shared" si="28"/>
        <v>29434226.049999997</v>
      </c>
      <c r="G249" s="48">
        <f t="shared" si="28"/>
        <v>9492561.2700000014</v>
      </c>
    </row>
    <row r="250" spans="1:7" x14ac:dyDescent="0.25">
      <c r="A250" s="31"/>
      <c r="B250" s="31"/>
      <c r="C250" s="31"/>
      <c r="D250" s="50"/>
      <c r="E250" s="50"/>
      <c r="F250" s="50"/>
      <c r="G250" s="50"/>
    </row>
    <row r="251" spans="1:7" ht="13.8" thickBot="1" x14ac:dyDescent="0.3">
      <c r="A251" s="23" t="s">
        <v>48</v>
      </c>
      <c r="B251" s="23"/>
      <c r="C251" s="31"/>
      <c r="D251" s="50"/>
      <c r="E251" s="50"/>
      <c r="F251" s="50"/>
      <c r="G251" s="50"/>
    </row>
    <row r="252" spans="1:7" ht="13.8" thickTop="1" x14ac:dyDescent="0.25">
      <c r="A252" s="32" t="s">
        <v>1</v>
      </c>
      <c r="B252" s="33" t="s">
        <v>2</v>
      </c>
      <c r="C252" s="33" t="s">
        <v>2</v>
      </c>
      <c r="D252" s="51" t="s">
        <v>7</v>
      </c>
      <c r="E252" s="51" t="s">
        <v>7</v>
      </c>
      <c r="F252" s="51" t="s">
        <v>5</v>
      </c>
      <c r="G252" s="52" t="s">
        <v>10</v>
      </c>
    </row>
    <row r="253" spans="1:7" ht="13.8" thickBot="1" x14ac:dyDescent="0.3">
      <c r="A253" s="35" t="s">
        <v>0</v>
      </c>
      <c r="B253" s="36" t="s">
        <v>3</v>
      </c>
      <c r="C253" s="36" t="s">
        <v>4</v>
      </c>
      <c r="D253" s="53" t="s">
        <v>8</v>
      </c>
      <c r="E253" s="53" t="s">
        <v>9</v>
      </c>
      <c r="F253" s="53" t="s">
        <v>6</v>
      </c>
      <c r="G253" s="54" t="s">
        <v>11</v>
      </c>
    </row>
    <row r="254" spans="1:7" ht="13.8" thickTop="1" x14ac:dyDescent="0.25">
      <c r="A254" s="25" t="s">
        <v>12</v>
      </c>
      <c r="B254" s="13">
        <f>'4th FY 2025'!B255</f>
        <v>0</v>
      </c>
      <c r="C254" s="13">
        <f>'4th FY 2025'!C255</f>
        <v>0</v>
      </c>
      <c r="D254" s="47">
        <f>'1st FY 2025'!D254+'2nd FY 2025'!D255+'3rd FY 2025'!D255+'4th FY 2025'!D255</f>
        <v>1165847.8999999999</v>
      </c>
      <c r="E254" s="47">
        <f>'1st FY 2025'!E254+'2nd FY 2025'!E255+'3rd FY 2025'!E255+'4th FY 2025'!E255</f>
        <v>849387.90000000014</v>
      </c>
      <c r="F254" s="47">
        <f>'1st FY 2025'!F254+'2nd FY 2025'!F255+'3rd FY 2025'!F255+'4th FY 2025'!F255</f>
        <v>316460</v>
      </c>
      <c r="G254" s="47">
        <f>'1st FY 2025'!G254+'2nd FY 2025'!G255+'3rd FY 2025'!G255+'4th FY 2025'!G255</f>
        <v>82279.600000000006</v>
      </c>
    </row>
    <row r="255" spans="1:7" x14ac:dyDescent="0.25">
      <c r="A255" s="25" t="s">
        <v>13</v>
      </c>
      <c r="B255" s="13">
        <f>'4th FY 2025'!B256</f>
        <v>0</v>
      </c>
      <c r="C255" s="13">
        <f>'4th FY 2025'!C256</f>
        <v>0</v>
      </c>
      <c r="D255" s="47">
        <f>'1st FY 2025'!D255+'2nd FY 2025'!D256+'3rd FY 2025'!D256+'4th FY 2025'!D256</f>
        <v>400692</v>
      </c>
      <c r="E255" s="47">
        <f>'1st FY 2025'!E255+'2nd FY 2025'!E256+'3rd FY 2025'!E256+'4th FY 2025'!E256</f>
        <v>289188.30000000005</v>
      </c>
      <c r="F255" s="47">
        <f>'1st FY 2025'!F255+'2nd FY 2025'!F256+'3rd FY 2025'!F256+'4th FY 2025'!F256</f>
        <v>111503.7</v>
      </c>
      <c r="G255" s="47">
        <f>'1st FY 2025'!G255+'2nd FY 2025'!G256+'3rd FY 2025'!G256+'4th FY 2025'!G256</f>
        <v>28990.959999999999</v>
      </c>
    </row>
    <row r="256" spans="1:7" x14ac:dyDescent="0.25">
      <c r="A256" s="25" t="s">
        <v>14</v>
      </c>
      <c r="B256" s="13">
        <f>'4th FY 2025'!B257</f>
        <v>0</v>
      </c>
      <c r="C256" s="13">
        <f>'4th FY 2025'!C257</f>
        <v>0</v>
      </c>
      <c r="D256" s="47">
        <f>'1st FY 2025'!D256+'2nd FY 2025'!D257+'3rd FY 2025'!D257+'4th FY 2025'!D257</f>
        <v>16043263.550000001</v>
      </c>
      <c r="E256" s="47">
        <f>'1st FY 2025'!E256+'2nd FY 2025'!E257+'3rd FY 2025'!E257+'4th FY 2025'!E257</f>
        <v>11929787.15</v>
      </c>
      <c r="F256" s="47">
        <f>'1st FY 2025'!F256+'2nd FY 2025'!F257+'3rd FY 2025'!F257+'4th FY 2025'!F257</f>
        <v>4113476.3999999994</v>
      </c>
      <c r="G256" s="47">
        <f>'1st FY 2025'!G256+'2nd FY 2025'!G257+'3rd FY 2025'!G257+'4th FY 2025'!G257</f>
        <v>1336879.83</v>
      </c>
    </row>
    <row r="257" spans="1:11" x14ac:dyDescent="0.25">
      <c r="A257" s="29" t="s">
        <v>15</v>
      </c>
      <c r="B257" s="29">
        <f t="shared" ref="B257:G257" si="29">SUM(B254:B256)</f>
        <v>0</v>
      </c>
      <c r="C257" s="29">
        <f t="shared" si="29"/>
        <v>0</v>
      </c>
      <c r="D257" s="48">
        <f t="shared" si="29"/>
        <v>17609803.449999999</v>
      </c>
      <c r="E257" s="48">
        <f t="shared" si="29"/>
        <v>13068363.350000001</v>
      </c>
      <c r="F257" s="48">
        <f t="shared" si="29"/>
        <v>4541440.0999999996</v>
      </c>
      <c r="G257" s="48">
        <f t="shared" si="29"/>
        <v>1448150.3900000001</v>
      </c>
    </row>
    <row r="258" spans="1:11" x14ac:dyDescent="0.25">
      <c r="A258" s="13"/>
      <c r="B258" s="13"/>
      <c r="C258" s="13"/>
    </row>
    <row r="259" spans="1:11" ht="15.6" x14ac:dyDescent="0.3">
      <c r="A259" s="129" t="s">
        <v>49</v>
      </c>
      <c r="B259" s="129"/>
      <c r="C259" s="129"/>
      <c r="D259" s="129"/>
      <c r="E259" s="129"/>
    </row>
    <row r="260" spans="1:11" ht="16.2" thickBot="1" x14ac:dyDescent="0.35">
      <c r="A260" s="17"/>
      <c r="B260" s="17"/>
      <c r="C260" s="17"/>
      <c r="D260" s="55"/>
      <c r="E260" s="55"/>
    </row>
    <row r="261" spans="1:11" ht="13.5" customHeight="1" thickTop="1" x14ac:dyDescent="0.25">
      <c r="A261" s="130" t="s">
        <v>54</v>
      </c>
      <c r="B261" s="132" t="s">
        <v>55</v>
      </c>
      <c r="C261" s="134" t="s">
        <v>56</v>
      </c>
      <c r="D261" s="124" t="s">
        <v>65</v>
      </c>
      <c r="E261" s="124" t="s">
        <v>64</v>
      </c>
      <c r="F261" s="124" t="s">
        <v>62</v>
      </c>
      <c r="G261" s="126" t="s">
        <v>63</v>
      </c>
      <c r="H261" s="13"/>
      <c r="I261" s="13"/>
      <c r="J261" s="13"/>
      <c r="K261" s="13"/>
    </row>
    <row r="262" spans="1:11" ht="13.8" thickBot="1" x14ac:dyDescent="0.3">
      <c r="A262" s="131"/>
      <c r="B262" s="133"/>
      <c r="C262" s="135"/>
      <c r="D262" s="125"/>
      <c r="E262" s="125"/>
      <c r="F262" s="125"/>
      <c r="G262" s="127"/>
      <c r="H262" s="16"/>
      <c r="I262" s="16"/>
      <c r="J262" s="16"/>
      <c r="K262" s="16"/>
    </row>
    <row r="263" spans="1:11" ht="13.8" thickTop="1" x14ac:dyDescent="0.25"/>
    <row r="264" spans="1:11" x14ac:dyDescent="0.25">
      <c r="A264" s="12" t="s">
        <v>12</v>
      </c>
      <c r="B264" s="40">
        <f>SUMIF($A$1:$A$258,"TYPE 1",$B$1:$B$258)</f>
        <v>0</v>
      </c>
      <c r="C264" s="40">
        <f>SUMIF($A$1:$A$258,"TYPE 1",$C$1:$C$258)</f>
        <v>0</v>
      </c>
      <c r="D264" s="39">
        <f>SUMIF($A$1:$A$257,"TYPE 1",$D$1:$D$257)</f>
        <v>284765912.35000002</v>
      </c>
      <c r="E264" s="39">
        <f>SUMIF($A$1:$A$257,"TYPE 1",$E$1:$E$257)</f>
        <v>203239055.84999996</v>
      </c>
      <c r="F264" s="39">
        <f>SUMIF($A$1:$A$257,"TYPE 1",$F$1:$F$257)</f>
        <v>81526856.499999985</v>
      </c>
      <c r="G264" s="39">
        <f>SUMIF($A$1:$A$257,"TYPE 1",$G$1:$G$257)</f>
        <v>21196982.700000003</v>
      </c>
      <c r="H264" s="14"/>
      <c r="I264" s="14"/>
      <c r="J264" s="14"/>
      <c r="K264" s="14"/>
    </row>
    <row r="265" spans="1:11" x14ac:dyDescent="0.25">
      <c r="A265" s="12" t="s">
        <v>13</v>
      </c>
      <c r="B265" s="40">
        <f>SUMIF($A$1:$A$258,"TYPE 2",$B$1:$B$258)</f>
        <v>0</v>
      </c>
      <c r="C265" s="40">
        <f>SUMIF($A$1:$A$258,"TYPE 2",$C$1:$C$258)</f>
        <v>0</v>
      </c>
      <c r="D265" s="39">
        <f>SUMIF($A$1:$A$257,"TYPE 2",$D$1:$D$257)</f>
        <v>104761553.64999998</v>
      </c>
      <c r="E265" s="39">
        <f>SUMIF($A$1:$A$257,"TYPE 2",$E$1:$E$257)</f>
        <v>74507956.199999988</v>
      </c>
      <c r="F265" s="39">
        <f>SUMIF($A$1:$A$257,"TYPE 2",$F$1:$F$257)</f>
        <v>30253597.449999996</v>
      </c>
      <c r="G265" s="39">
        <f>SUMIF($A$1:$A$257,"TYPE 2",$G$1:$G$257)</f>
        <v>7865935.3999999985</v>
      </c>
      <c r="H265" s="14"/>
      <c r="I265" s="14"/>
      <c r="J265" s="14"/>
      <c r="K265" s="14"/>
    </row>
    <row r="266" spans="1:11" x14ac:dyDescent="0.25">
      <c r="A266" s="12" t="s">
        <v>16</v>
      </c>
      <c r="B266" s="40">
        <f>SUMIF($A$1:$A$258,"TYPE 3",$B$1:$B$258)</f>
        <v>0</v>
      </c>
      <c r="C266" s="40">
        <f>SUMIF($A$1:$A$258,"TYPE 3",$C$1:$C$258)</f>
        <v>0</v>
      </c>
      <c r="D266" s="39">
        <f>SUMIF($A$1:$A$257,"TYPE 3",$D$1:$D$257)</f>
        <v>2313911.35</v>
      </c>
      <c r="E266" s="39">
        <f>SUMIF($A$1:$A$257,"TYPE 3",$E$1:$E$257)</f>
        <v>1668844.95</v>
      </c>
      <c r="F266" s="39">
        <f>SUMIF($A$1:$A$257,"TYPE 3",$F$1:$F$257)</f>
        <v>645066.4</v>
      </c>
      <c r="G266" s="39">
        <f>SUMIF($A$1:$A$257,"TYPE 3",$G$1:$G$257)</f>
        <v>167717.25999999998</v>
      </c>
      <c r="H266" s="14"/>
      <c r="I266" s="14"/>
      <c r="J266" s="14"/>
      <c r="K266" s="14"/>
    </row>
    <row r="267" spans="1:11" x14ac:dyDescent="0.25">
      <c r="A267" s="12" t="s">
        <v>17</v>
      </c>
      <c r="B267" s="40">
        <f>SUMIF($A$1:$A$258,"TYPE 4",$B$1:$B$258)</f>
        <v>0</v>
      </c>
      <c r="C267" s="40">
        <f>SUMIF($A$1:$A$258,"TYPE 4",$C$1:$C$258)</f>
        <v>0</v>
      </c>
      <c r="D267" s="39">
        <f>SUMIF($A$1:$A$257,"TYPE 4",$D$1:$D$257)</f>
        <v>131430511.59999999</v>
      </c>
      <c r="E267" s="39">
        <f>SUMIF($A$1:$A$257,"TYPE 4",$E$1:$E$257)</f>
        <v>98046076.449999973</v>
      </c>
      <c r="F267" s="39">
        <f>SUMIF($A$1:$A$257,"TYPE 4",$F$1:$F$257)</f>
        <v>33384435.149999999</v>
      </c>
      <c r="G267" s="39">
        <f>SUMIF($A$1:$A$257,"TYPE 4",$G$1:$G$257)</f>
        <v>6009198.3300000001</v>
      </c>
      <c r="H267" s="14"/>
      <c r="I267" s="14"/>
      <c r="J267" s="14"/>
      <c r="K267" s="14"/>
    </row>
    <row r="268" spans="1:11" ht="15" x14ac:dyDescent="0.4">
      <c r="A268" s="12" t="s">
        <v>14</v>
      </c>
      <c r="B268" s="40">
        <f>SUMIF($A$1:$A$258,"TYPE 5",$B$1:$B$258)</f>
        <v>0</v>
      </c>
      <c r="C268" s="40">
        <f>SUMIF($A$1:$A$258,"TYPE 5",$C$1:$C$258)</f>
        <v>0</v>
      </c>
      <c r="D268" s="39">
        <f>SUMIF($A$1:$A$257,"TYPE 5",$D$1:$D$257)</f>
        <v>1616980416.8999996</v>
      </c>
      <c r="E268" s="39">
        <f>SUMIF($A$1:$A$257,"TYPE 5",$E$1:$E$257)</f>
        <v>1200568300.8000004</v>
      </c>
      <c r="F268" s="39">
        <f>SUMIF($A$1:$A$257,"TYPE 5",$F$1:$F$257)</f>
        <v>416412116.0999999</v>
      </c>
      <c r="G268" s="39">
        <f>SUMIF($A$1:$A$257,"TYPE 5",$G$1:$G$257)</f>
        <v>135333937.78999999</v>
      </c>
      <c r="H268" s="15"/>
      <c r="I268" s="15"/>
      <c r="J268" s="15"/>
      <c r="K268" s="15"/>
    </row>
    <row r="269" spans="1:11" ht="13.8" thickBot="1" x14ac:dyDescent="0.3">
      <c r="A269" s="12" t="s">
        <v>15</v>
      </c>
      <c r="B269" s="41">
        <f t="shared" ref="B269:F269" si="30">SUM(B264:B268)</f>
        <v>0</v>
      </c>
      <c r="C269" s="41">
        <f t="shared" si="30"/>
        <v>0</v>
      </c>
      <c r="D269" s="56">
        <f>SUM(D264:D268)</f>
        <v>2140252305.8499997</v>
      </c>
      <c r="E269" s="56">
        <f t="shared" si="30"/>
        <v>1578030234.2500005</v>
      </c>
      <c r="F269" s="56">
        <f t="shared" si="30"/>
        <v>562222071.5999999</v>
      </c>
      <c r="G269" s="56">
        <f>SUM(G264:G268)</f>
        <v>170573771.47999999</v>
      </c>
      <c r="H269" s="14"/>
      <c r="I269" s="14"/>
      <c r="J269" s="14"/>
      <c r="K269" s="14"/>
    </row>
    <row r="270" spans="1:11" ht="13.8" thickTop="1" x14ac:dyDescent="0.25">
      <c r="A270" s="128"/>
      <c r="B270" s="128"/>
      <c r="C270" s="128"/>
      <c r="D270" s="128"/>
      <c r="E270" s="47"/>
      <c r="F270" s="61"/>
      <c r="G270" s="61"/>
    </row>
    <row r="271" spans="1:11" x14ac:dyDescent="0.25">
      <c r="A271" s="12" t="s">
        <v>57</v>
      </c>
      <c r="B271" s="12"/>
      <c r="C271" s="12"/>
      <c r="D271" s="57"/>
      <c r="E271" s="47"/>
    </row>
    <row r="272" spans="1:11" x14ac:dyDescent="0.25">
      <c r="A272" s="8" t="s">
        <v>58</v>
      </c>
    </row>
    <row r="273" spans="1:1" x14ac:dyDescent="0.25">
      <c r="A273" s="8" t="s">
        <v>59</v>
      </c>
    </row>
    <row r="274" spans="1:1" x14ac:dyDescent="0.25">
      <c r="A274" s="8" t="s">
        <v>60</v>
      </c>
    </row>
    <row r="275" spans="1:1" x14ac:dyDescent="0.25">
      <c r="A275" s="8" t="s">
        <v>61</v>
      </c>
    </row>
    <row r="277" spans="1:1" x14ac:dyDescent="0.25">
      <c r="A277" s="8" t="s">
        <v>66</v>
      </c>
    </row>
  </sheetData>
  <mergeCells count="9">
    <mergeCell ref="F261:F262"/>
    <mergeCell ref="G261:G262"/>
    <mergeCell ref="A270:D270"/>
    <mergeCell ref="A259:E259"/>
    <mergeCell ref="A261:A262"/>
    <mergeCell ref="B261:B262"/>
    <mergeCell ref="C261:C262"/>
    <mergeCell ref="D261:D262"/>
    <mergeCell ref="E261:E262"/>
  </mergeCells>
  <pageMargins left="0.5" right="0.5" top="1" bottom="0.5" header="0.3" footer="0.25"/>
  <pageSetup orientation="portrait" r:id="rId1"/>
  <headerFooter>
    <oddHeader xml:space="preserve">&amp;C&amp;"Arial,Bold" LOUISIANA STATE POLICE GAMING ENFORCEMENT DIVISION    
VIDEO GAMING REVENUE REPORT      
JULY 2022 - JUNE 2023
</oddHeader>
    <oddFooter>&amp;CPage &amp;P&amp;Rprepared by LSP Gaming Audit</oddFooter>
  </headerFooter>
  <rowBreaks count="5" manualBreakCount="5">
    <brk id="50" max="16383" man="1"/>
    <brk id="98" max="16383" man="1"/>
    <brk id="147" max="16383" man="1"/>
    <brk id="198" max="16383" man="1"/>
    <brk id="2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view="pageLayout" zoomScale="176" zoomScaleNormal="200" zoomScalePageLayoutView="176" workbookViewId="0">
      <selection activeCell="G8" sqref="G8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6" width="16.88671875" style="8" bestFit="1" customWidth="1"/>
    <col min="7" max="7" width="15.44140625" style="8" bestFit="1" customWidth="1"/>
    <col min="8" max="10" width="16.88671875" style="8" bestFit="1" customWidth="1"/>
    <col min="11" max="11" width="15.6640625" style="8" bestFit="1" customWidth="1"/>
    <col min="12" max="16384" width="9.109375" style="8"/>
  </cols>
  <sheetData>
    <row r="1" spans="1:8" ht="13.8" thickBot="1" x14ac:dyDescent="0.3">
      <c r="A1" s="23" t="s">
        <v>18</v>
      </c>
      <c r="B1" s="23"/>
      <c r="G1" s="23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21" t="s">
        <v>7</v>
      </c>
      <c r="E2" s="21" t="s">
        <v>7</v>
      </c>
      <c r="F2" s="21" t="s">
        <v>5</v>
      </c>
      <c r="G2" s="34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19" t="s">
        <v>8</v>
      </c>
      <c r="E3" s="19" t="s">
        <v>9</v>
      </c>
      <c r="F3" s="19" t="s">
        <v>6</v>
      </c>
      <c r="G3" s="18" t="s">
        <v>11</v>
      </c>
    </row>
    <row r="4" spans="1:8" ht="13.8" thickTop="1" x14ac:dyDescent="0.25">
      <c r="A4" s="13" t="s">
        <v>12</v>
      </c>
      <c r="B4" s="5">
        <v>69</v>
      </c>
      <c r="C4" s="5">
        <v>21</v>
      </c>
      <c r="D4" s="63">
        <v>2050986</v>
      </c>
      <c r="E4" s="63">
        <v>1500274.75</v>
      </c>
      <c r="F4" s="120">
        <f>SUM(D4-E4)</f>
        <v>550711.25</v>
      </c>
      <c r="G4" s="63">
        <v>143184.93</v>
      </c>
    </row>
    <row r="5" spans="1:8" x14ac:dyDescent="0.25">
      <c r="A5" s="13" t="s">
        <v>13</v>
      </c>
      <c r="B5" s="5">
        <v>32</v>
      </c>
      <c r="C5" s="5">
        <v>10</v>
      </c>
      <c r="D5" s="63">
        <v>553316</v>
      </c>
      <c r="E5" s="63">
        <v>396287.8</v>
      </c>
      <c r="F5" s="120">
        <f>SUM(D5-E5)</f>
        <v>157028.20000000001</v>
      </c>
      <c r="G5" s="63">
        <v>40827.33</v>
      </c>
    </row>
    <row r="6" spans="1:8" x14ac:dyDescent="0.25">
      <c r="A6" s="25" t="s">
        <v>14</v>
      </c>
      <c r="B6" s="5">
        <v>400</v>
      </c>
      <c r="C6" s="5">
        <v>9</v>
      </c>
      <c r="D6" s="63">
        <v>28266194.199999999</v>
      </c>
      <c r="E6" s="63">
        <v>21035383.949999999</v>
      </c>
      <c r="F6" s="121">
        <f>SUM(D6-E6)</f>
        <v>7230810.25</v>
      </c>
      <c r="G6" s="63">
        <v>2350013.33</v>
      </c>
    </row>
    <row r="7" spans="1:8" x14ac:dyDescent="0.25">
      <c r="A7" s="29" t="s">
        <v>15</v>
      </c>
      <c r="B7" s="29">
        <f>SUM(B4:B6)</f>
        <v>501</v>
      </c>
      <c r="C7" s="29">
        <f t="shared" ref="C7:G7" si="0">SUM(C4:C6)</f>
        <v>40</v>
      </c>
      <c r="D7" s="66">
        <f t="shared" si="0"/>
        <v>30870496.199999999</v>
      </c>
      <c r="E7" s="66">
        <f t="shared" si="0"/>
        <v>22931946.5</v>
      </c>
      <c r="F7" s="65">
        <f>SUM(F4:F6)</f>
        <v>7938549.7000000002</v>
      </c>
      <c r="G7" s="66">
        <f t="shared" si="0"/>
        <v>2534025.59</v>
      </c>
    </row>
    <row r="8" spans="1:8" x14ac:dyDescent="0.25">
      <c r="A8" s="25"/>
      <c r="B8" s="25"/>
      <c r="C8" s="25"/>
      <c r="D8" s="28"/>
      <c r="E8" s="28"/>
      <c r="F8" s="28"/>
      <c r="G8" s="28"/>
    </row>
    <row r="9" spans="1:8" ht="13.8" thickBot="1" x14ac:dyDescent="0.3">
      <c r="A9" s="23" t="s">
        <v>19</v>
      </c>
      <c r="B9" s="23"/>
      <c r="C9" s="31"/>
      <c r="D9" s="31"/>
      <c r="E9" s="31"/>
      <c r="F9" s="31"/>
      <c r="G9" s="31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33" t="s">
        <v>7</v>
      </c>
      <c r="E10" s="33" t="s">
        <v>7</v>
      </c>
      <c r="F10" s="33" t="s">
        <v>5</v>
      </c>
      <c r="G10" s="34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36" t="s">
        <v>8</v>
      </c>
      <c r="E11" s="36" t="s">
        <v>9</v>
      </c>
      <c r="F11" s="36" t="s">
        <v>6</v>
      </c>
      <c r="G11" s="37" t="s">
        <v>11</v>
      </c>
    </row>
    <row r="12" spans="1:8" ht="13.8" thickTop="1" x14ac:dyDescent="0.25">
      <c r="A12" s="25" t="s">
        <v>12</v>
      </c>
      <c r="B12" s="64">
        <v>28</v>
      </c>
      <c r="C12" s="64">
        <v>9</v>
      </c>
      <c r="D12" s="63">
        <v>576564</v>
      </c>
      <c r="E12" s="63">
        <v>416148.45</v>
      </c>
      <c r="F12" s="28">
        <f>SUM(D12-E12)</f>
        <v>160415.54999999999</v>
      </c>
      <c r="G12" s="63">
        <v>41708.04</v>
      </c>
    </row>
    <row r="13" spans="1:8" x14ac:dyDescent="0.25">
      <c r="A13" s="25" t="s">
        <v>13</v>
      </c>
      <c r="B13" s="64">
        <v>16</v>
      </c>
      <c r="C13" s="64">
        <v>5</v>
      </c>
      <c r="D13" s="63">
        <v>395244</v>
      </c>
      <c r="E13" s="63">
        <v>271425.3</v>
      </c>
      <c r="F13" s="28">
        <f>SUM(D13-E13)</f>
        <v>123818.70000000001</v>
      </c>
      <c r="G13" s="63">
        <v>32192.86</v>
      </c>
    </row>
    <row r="14" spans="1:8" x14ac:dyDescent="0.25">
      <c r="A14" s="25" t="s">
        <v>14</v>
      </c>
      <c r="B14" s="64">
        <v>107</v>
      </c>
      <c r="C14" s="64">
        <v>3</v>
      </c>
      <c r="D14" s="63">
        <v>6557684</v>
      </c>
      <c r="E14" s="63">
        <v>4769339.25</v>
      </c>
      <c r="F14" s="38">
        <f>SUM(D14-E14)</f>
        <v>1788344.75</v>
      </c>
      <c r="G14" s="63">
        <v>581212.04</v>
      </c>
    </row>
    <row r="15" spans="1:8" x14ac:dyDescent="0.25">
      <c r="A15" s="29" t="s">
        <v>15</v>
      </c>
      <c r="B15" s="29">
        <f>SUM(B12:B14)</f>
        <v>151</v>
      </c>
      <c r="C15" s="29">
        <f t="shared" ref="C15:G15" si="1">SUM(C12:C14)</f>
        <v>17</v>
      </c>
      <c r="D15" s="30">
        <f t="shared" si="1"/>
        <v>7529492</v>
      </c>
      <c r="E15" s="30">
        <f t="shared" si="1"/>
        <v>5456913</v>
      </c>
      <c r="F15" s="30">
        <f t="shared" si="1"/>
        <v>2072579</v>
      </c>
      <c r="G15" s="30">
        <f t="shared" si="1"/>
        <v>655112.94000000006</v>
      </c>
    </row>
    <row r="16" spans="1:8" x14ac:dyDescent="0.25">
      <c r="A16" s="25"/>
      <c r="B16" s="25"/>
      <c r="C16" s="25"/>
      <c r="D16" s="28"/>
      <c r="E16" s="28"/>
      <c r="F16" s="28"/>
      <c r="G16" s="28"/>
    </row>
    <row r="17" spans="1:7" ht="13.8" thickBot="1" x14ac:dyDescent="0.3">
      <c r="A17" s="23" t="s">
        <v>20</v>
      </c>
      <c r="B17" s="23"/>
      <c r="C17" s="31"/>
      <c r="D17" s="31"/>
      <c r="E17" s="31"/>
      <c r="F17" s="31"/>
      <c r="G17" s="31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33" t="s">
        <v>7</v>
      </c>
      <c r="E18" s="33" t="s">
        <v>7</v>
      </c>
      <c r="F18" s="33" t="s">
        <v>5</v>
      </c>
      <c r="G18" s="34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36" t="s">
        <v>8</v>
      </c>
      <c r="E19" s="36" t="s">
        <v>9</v>
      </c>
      <c r="F19" s="36" t="s">
        <v>6</v>
      </c>
      <c r="G19" s="37" t="s">
        <v>11</v>
      </c>
    </row>
    <row r="20" spans="1:7" ht="13.8" thickTop="1" x14ac:dyDescent="0.25">
      <c r="A20" s="25" t="s">
        <v>12</v>
      </c>
      <c r="B20" s="64">
        <v>18</v>
      </c>
      <c r="C20" s="64">
        <v>6</v>
      </c>
      <c r="D20" s="63">
        <v>483221</v>
      </c>
      <c r="E20" s="63">
        <v>320043.05</v>
      </c>
      <c r="F20" s="24">
        <f>SUM(D20-E20)</f>
        <v>163177.95000000001</v>
      </c>
      <c r="G20" s="63">
        <v>42426.27</v>
      </c>
    </row>
    <row r="21" spans="1:7" x14ac:dyDescent="0.25">
      <c r="A21" s="25" t="s">
        <v>13</v>
      </c>
      <c r="B21" s="64">
        <v>13</v>
      </c>
      <c r="C21" s="64">
        <v>4</v>
      </c>
      <c r="D21" s="63">
        <v>292955</v>
      </c>
      <c r="E21" s="63">
        <v>204497.45</v>
      </c>
      <c r="F21" s="24">
        <f>SUM(D21-E21)</f>
        <v>88457.549999999988</v>
      </c>
      <c r="G21" s="63">
        <v>22998.959999999999</v>
      </c>
    </row>
    <row r="22" spans="1:7" x14ac:dyDescent="0.25">
      <c r="A22" s="25" t="s">
        <v>14</v>
      </c>
      <c r="B22" s="64">
        <v>85</v>
      </c>
      <c r="C22" s="64">
        <v>3</v>
      </c>
      <c r="D22" s="63">
        <v>4248782.7</v>
      </c>
      <c r="E22" s="63">
        <v>3110544.3</v>
      </c>
      <c r="F22" s="24">
        <f>SUM(D22-E22)</f>
        <v>1138238.4000000004</v>
      </c>
      <c r="G22" s="63">
        <v>369927.48</v>
      </c>
    </row>
    <row r="23" spans="1:7" x14ac:dyDescent="0.25">
      <c r="A23" s="29" t="s">
        <v>15</v>
      </c>
      <c r="B23" s="29">
        <f t="shared" ref="B23:G23" si="2">SUM(B20:B22)</f>
        <v>116</v>
      </c>
      <c r="C23" s="29">
        <f t="shared" si="2"/>
        <v>13</v>
      </c>
      <c r="D23" s="30">
        <f t="shared" si="2"/>
        <v>5024958.7</v>
      </c>
      <c r="E23" s="30">
        <f t="shared" si="2"/>
        <v>3635084.8</v>
      </c>
      <c r="F23" s="30">
        <f t="shared" si="2"/>
        <v>1389873.9000000004</v>
      </c>
      <c r="G23" s="30">
        <f t="shared" si="2"/>
        <v>435352.70999999996</v>
      </c>
    </row>
    <row r="24" spans="1:7" x14ac:dyDescent="0.25">
      <c r="A24" s="31"/>
      <c r="B24" s="31"/>
      <c r="C24" s="31"/>
      <c r="D24" s="31"/>
      <c r="E24" s="31"/>
      <c r="F24" s="31"/>
      <c r="G24" s="31"/>
    </row>
    <row r="25" spans="1:7" ht="13.8" thickBot="1" x14ac:dyDescent="0.3">
      <c r="A25" s="23" t="s">
        <v>21</v>
      </c>
      <c r="B25" s="23"/>
      <c r="C25" s="31"/>
      <c r="D25" s="31"/>
      <c r="E25" s="31"/>
      <c r="F25" s="31"/>
      <c r="G25" s="31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33" t="s">
        <v>7</v>
      </c>
      <c r="E26" s="33" t="s">
        <v>7</v>
      </c>
      <c r="F26" s="33" t="s">
        <v>5</v>
      </c>
      <c r="G26" s="34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36" t="s">
        <v>8</v>
      </c>
      <c r="E27" s="36" t="s">
        <v>9</v>
      </c>
      <c r="F27" s="36" t="s">
        <v>6</v>
      </c>
      <c r="G27" s="37" t="s">
        <v>11</v>
      </c>
    </row>
    <row r="28" spans="1:7" ht="13.8" thickTop="1" x14ac:dyDescent="0.25">
      <c r="A28" s="25" t="s">
        <v>12</v>
      </c>
      <c r="B28" s="64">
        <v>64</v>
      </c>
      <c r="C28" s="64">
        <v>22</v>
      </c>
      <c r="D28" s="63">
        <v>1843744.55</v>
      </c>
      <c r="E28" s="63">
        <v>1315914.5</v>
      </c>
      <c r="F28" s="24">
        <f>SUM(D28-E28)</f>
        <v>527830.05000000005</v>
      </c>
      <c r="G28" s="63">
        <v>137235.81</v>
      </c>
    </row>
    <row r="29" spans="1:7" x14ac:dyDescent="0.25">
      <c r="A29" s="25" t="s">
        <v>13</v>
      </c>
      <c r="B29" s="64">
        <v>29</v>
      </c>
      <c r="C29" s="64">
        <v>10</v>
      </c>
      <c r="D29" s="63">
        <v>685885</v>
      </c>
      <c r="E29" s="63">
        <v>443527.25</v>
      </c>
      <c r="F29" s="24">
        <f>SUM(D29-E29)</f>
        <v>242357.75</v>
      </c>
      <c r="G29" s="63">
        <v>63013.02</v>
      </c>
    </row>
    <row r="30" spans="1:7" x14ac:dyDescent="0.25">
      <c r="A30" s="25" t="s">
        <v>16</v>
      </c>
      <c r="B30" s="64">
        <v>11</v>
      </c>
      <c r="C30" s="64">
        <v>1</v>
      </c>
      <c r="D30" s="63">
        <v>169556</v>
      </c>
      <c r="E30" s="63">
        <v>116918.6</v>
      </c>
      <c r="F30" s="24">
        <f>SUM(D30-E30)</f>
        <v>52637.399999999994</v>
      </c>
      <c r="G30" s="63">
        <v>13685.72</v>
      </c>
    </row>
    <row r="31" spans="1:7" x14ac:dyDescent="0.25">
      <c r="A31" s="25" t="s">
        <v>14</v>
      </c>
      <c r="B31" s="64">
        <v>119</v>
      </c>
      <c r="C31" s="64">
        <v>4</v>
      </c>
      <c r="D31" s="63">
        <v>6428629.1500000004</v>
      </c>
      <c r="E31" s="63">
        <v>4502318.8</v>
      </c>
      <c r="F31" s="24">
        <f>SUM(D31-E31)</f>
        <v>1926310.3500000006</v>
      </c>
      <c r="G31" s="63">
        <v>626050.86</v>
      </c>
    </row>
    <row r="32" spans="1:7" x14ac:dyDescent="0.25">
      <c r="A32" s="29" t="s">
        <v>15</v>
      </c>
      <c r="B32" s="29">
        <f t="shared" ref="B32:G32" si="3">SUM(B28:B31)</f>
        <v>223</v>
      </c>
      <c r="C32" s="29">
        <f t="shared" si="3"/>
        <v>37</v>
      </c>
      <c r="D32" s="30">
        <f t="shared" si="3"/>
        <v>9127814.6999999993</v>
      </c>
      <c r="E32" s="30">
        <f t="shared" si="3"/>
        <v>6378679.1500000004</v>
      </c>
      <c r="F32" s="30">
        <f t="shared" si="3"/>
        <v>2749135.5500000007</v>
      </c>
      <c r="G32" s="30">
        <f t="shared" si="3"/>
        <v>839985.40999999992</v>
      </c>
    </row>
    <row r="33" spans="1:7" x14ac:dyDescent="0.25">
      <c r="A33" s="31"/>
      <c r="B33" s="31"/>
      <c r="C33" s="31"/>
      <c r="D33" s="31"/>
      <c r="E33" s="31"/>
      <c r="F33" s="31"/>
      <c r="G33" s="31"/>
    </row>
    <row r="34" spans="1:7" ht="13.8" thickBot="1" x14ac:dyDescent="0.3">
      <c r="A34" s="23" t="s">
        <v>22</v>
      </c>
      <c r="B34" s="23"/>
      <c r="C34" s="31"/>
      <c r="D34" s="31"/>
      <c r="E34" s="31"/>
      <c r="F34" s="31"/>
      <c r="G34" s="31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33" t="s">
        <v>7</v>
      </c>
      <c r="E35" s="33" t="s">
        <v>7</v>
      </c>
      <c r="F35" s="33" t="s">
        <v>5</v>
      </c>
      <c r="G35" s="34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36" t="s">
        <v>8</v>
      </c>
      <c r="E36" s="36" t="s">
        <v>9</v>
      </c>
      <c r="F36" s="36" t="s">
        <v>6</v>
      </c>
      <c r="G36" s="37" t="s">
        <v>11</v>
      </c>
    </row>
    <row r="37" spans="1:7" ht="13.8" thickTop="1" x14ac:dyDescent="0.25">
      <c r="A37" s="25" t="s">
        <v>12</v>
      </c>
      <c r="B37" s="64">
        <v>132</v>
      </c>
      <c r="C37" s="64">
        <v>44</v>
      </c>
      <c r="D37" s="63">
        <v>4879121.5999999996</v>
      </c>
      <c r="E37" s="63">
        <v>3506083.8</v>
      </c>
      <c r="F37" s="24">
        <f>SUM(D37-E37)</f>
        <v>1373037.7999999998</v>
      </c>
      <c r="G37" s="63">
        <v>356989.83</v>
      </c>
    </row>
    <row r="38" spans="1:7" x14ac:dyDescent="0.25">
      <c r="A38" s="25" t="s">
        <v>13</v>
      </c>
      <c r="B38" s="64">
        <v>49</v>
      </c>
      <c r="C38" s="64">
        <v>17</v>
      </c>
      <c r="D38" s="63">
        <v>1497302.85</v>
      </c>
      <c r="E38" s="63">
        <v>994906.8</v>
      </c>
      <c r="F38" s="24">
        <f>SUM(D38-E38)</f>
        <v>502396.05000000005</v>
      </c>
      <c r="G38" s="63">
        <v>130622.97</v>
      </c>
    </row>
    <row r="39" spans="1:7" x14ac:dyDescent="0.25">
      <c r="A39" s="25" t="s">
        <v>16</v>
      </c>
      <c r="B39" s="64">
        <v>6</v>
      </c>
      <c r="C39" s="64">
        <v>1</v>
      </c>
      <c r="D39" s="63">
        <v>245729.85</v>
      </c>
      <c r="E39" s="63">
        <v>173407.8</v>
      </c>
      <c r="F39" s="24">
        <f>SUM(D39-E39)</f>
        <v>72322.050000000017</v>
      </c>
      <c r="G39" s="63">
        <v>18803.73</v>
      </c>
    </row>
    <row r="40" spans="1:7" x14ac:dyDescent="0.25">
      <c r="A40" s="25" t="s">
        <v>14</v>
      </c>
      <c r="B40" s="64">
        <v>478</v>
      </c>
      <c r="C40" s="64">
        <v>14</v>
      </c>
      <c r="D40" s="63">
        <v>29789467</v>
      </c>
      <c r="E40" s="63">
        <v>21713522.350000001</v>
      </c>
      <c r="F40" s="24">
        <f>SUM(D40-E40)</f>
        <v>8075944.6499999985</v>
      </c>
      <c r="G40" s="63">
        <v>2624682.0099999998</v>
      </c>
    </row>
    <row r="41" spans="1:7" x14ac:dyDescent="0.25">
      <c r="A41" s="29" t="s">
        <v>15</v>
      </c>
      <c r="B41" s="29">
        <f t="shared" ref="B41:F41" si="4">SUM(B37:B40)</f>
        <v>665</v>
      </c>
      <c r="C41" s="29">
        <f t="shared" si="4"/>
        <v>76</v>
      </c>
      <c r="D41" s="30">
        <f t="shared" si="4"/>
        <v>36411621.299999997</v>
      </c>
      <c r="E41" s="30">
        <f t="shared" si="4"/>
        <v>26387920.75</v>
      </c>
      <c r="F41" s="30">
        <f t="shared" si="4"/>
        <v>10023700.549999999</v>
      </c>
      <c r="G41" s="30">
        <f>SUM(G37:G40)</f>
        <v>3131098.54</v>
      </c>
    </row>
    <row r="42" spans="1:7" x14ac:dyDescent="0.25">
      <c r="A42" s="31"/>
      <c r="B42" s="31"/>
      <c r="C42" s="31"/>
      <c r="D42" s="31"/>
      <c r="E42" s="31"/>
      <c r="F42" s="31"/>
      <c r="G42" s="31"/>
    </row>
    <row r="43" spans="1:7" ht="13.8" thickBot="1" x14ac:dyDescent="0.3">
      <c r="A43" s="26" t="s">
        <v>23</v>
      </c>
      <c r="B43" s="23"/>
      <c r="C43" s="31"/>
      <c r="D43" s="31"/>
      <c r="E43" s="31"/>
      <c r="F43" s="31"/>
      <c r="G43" s="31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33" t="s">
        <v>7</v>
      </c>
      <c r="E44" s="33" t="s">
        <v>7</v>
      </c>
      <c r="F44" s="33" t="s">
        <v>5</v>
      </c>
      <c r="G44" s="34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36" t="s">
        <v>8</v>
      </c>
      <c r="E45" s="36" t="s">
        <v>9</v>
      </c>
      <c r="F45" s="36" t="s">
        <v>6</v>
      </c>
      <c r="G45" s="37" t="s">
        <v>11</v>
      </c>
    </row>
    <row r="46" spans="1:7" ht="13.8" thickTop="1" x14ac:dyDescent="0.25">
      <c r="A46" s="25" t="s">
        <v>12</v>
      </c>
      <c r="B46" s="64">
        <v>163</v>
      </c>
      <c r="C46" s="64">
        <v>54</v>
      </c>
      <c r="D46" s="63">
        <v>5424464.75</v>
      </c>
      <c r="E46" s="63">
        <v>3858957.45</v>
      </c>
      <c r="F46" s="24">
        <f>SUM(D46-E46)</f>
        <v>1565507.2999999998</v>
      </c>
      <c r="G46" s="63">
        <v>407031.9</v>
      </c>
    </row>
    <row r="47" spans="1:7" x14ac:dyDescent="0.25">
      <c r="A47" s="25" t="s">
        <v>13</v>
      </c>
      <c r="B47" s="64">
        <v>36</v>
      </c>
      <c r="C47" s="64">
        <v>12</v>
      </c>
      <c r="D47" s="63">
        <v>832683</v>
      </c>
      <c r="E47" s="63">
        <v>567098.1</v>
      </c>
      <c r="F47" s="24">
        <f>SUM(D47-E47)</f>
        <v>265584.90000000002</v>
      </c>
      <c r="G47" s="63">
        <v>69052.070000000007</v>
      </c>
    </row>
    <row r="48" spans="1:7" x14ac:dyDescent="0.25">
      <c r="A48" s="25" t="s">
        <v>14</v>
      </c>
      <c r="B48" s="64">
        <v>744</v>
      </c>
      <c r="C48" s="64">
        <v>20</v>
      </c>
      <c r="D48" s="63">
        <v>39200023.850000001</v>
      </c>
      <c r="E48" s="63">
        <v>28456066.850000001</v>
      </c>
      <c r="F48" s="24">
        <f>SUM(D48-E48)</f>
        <v>10743957</v>
      </c>
      <c r="G48" s="63">
        <v>3491786.03</v>
      </c>
    </row>
    <row r="49" spans="1:7" x14ac:dyDescent="0.25">
      <c r="A49" s="29" t="s">
        <v>15</v>
      </c>
      <c r="B49" s="29">
        <f t="shared" ref="B49:G49" si="5">SUM(B46:B48)</f>
        <v>943</v>
      </c>
      <c r="C49" s="29">
        <f t="shared" si="5"/>
        <v>86</v>
      </c>
      <c r="D49" s="30">
        <f t="shared" si="5"/>
        <v>45457171.600000001</v>
      </c>
      <c r="E49" s="30">
        <f t="shared" si="5"/>
        <v>32882122.400000002</v>
      </c>
      <c r="F49" s="30">
        <f t="shared" si="5"/>
        <v>12575049.199999999</v>
      </c>
      <c r="G49" s="30">
        <f t="shared" si="5"/>
        <v>3967870</v>
      </c>
    </row>
    <row r="50" spans="1:7" x14ac:dyDescent="0.25">
      <c r="A50" s="31"/>
      <c r="B50" s="31"/>
      <c r="C50" s="31"/>
      <c r="D50" s="31"/>
      <c r="E50" s="31"/>
      <c r="F50" s="31"/>
      <c r="G50" s="31"/>
    </row>
    <row r="51" spans="1:7" ht="13.8" thickBot="1" x14ac:dyDescent="0.3">
      <c r="A51" s="23" t="s">
        <v>24</v>
      </c>
      <c r="B51" s="23"/>
      <c r="C51" s="31"/>
      <c r="D51" s="31"/>
      <c r="E51" s="31"/>
      <c r="F51" s="31"/>
      <c r="G51" s="31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33" t="s">
        <v>7</v>
      </c>
      <c r="E52" s="33" t="s">
        <v>7</v>
      </c>
      <c r="F52" s="33" t="s">
        <v>5</v>
      </c>
      <c r="G52" s="34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36" t="s">
        <v>8</v>
      </c>
      <c r="E53" s="36" t="s">
        <v>9</v>
      </c>
      <c r="F53" s="36" t="s">
        <v>6</v>
      </c>
      <c r="G53" s="37" t="s">
        <v>11</v>
      </c>
    </row>
    <row r="54" spans="1:7" ht="13.8" thickTop="1" x14ac:dyDescent="0.25">
      <c r="A54" s="25" t="s">
        <v>12</v>
      </c>
      <c r="B54" s="59">
        <v>3</v>
      </c>
      <c r="C54" s="5">
        <v>1</v>
      </c>
      <c r="D54" s="63">
        <v>274871</v>
      </c>
      <c r="E54" s="63">
        <v>201388.6</v>
      </c>
      <c r="F54" s="24">
        <f>SUM(D54-E54)</f>
        <v>73482.399999999994</v>
      </c>
      <c r="G54" s="63">
        <v>19105.419999999998</v>
      </c>
    </row>
    <row r="55" spans="1:7" x14ac:dyDescent="0.25">
      <c r="A55" s="25" t="s">
        <v>13</v>
      </c>
      <c r="B55" s="59">
        <v>6</v>
      </c>
      <c r="C55" s="5">
        <v>2</v>
      </c>
      <c r="D55" s="63">
        <v>45721</v>
      </c>
      <c r="E55" s="63">
        <v>32347.5</v>
      </c>
      <c r="F55" s="24">
        <f>SUM(D55-E55)</f>
        <v>13373.5</v>
      </c>
      <c r="G55" s="63">
        <v>3477.11</v>
      </c>
    </row>
    <row r="56" spans="1:7" x14ac:dyDescent="0.25">
      <c r="A56" s="25" t="s">
        <v>16</v>
      </c>
      <c r="B56" s="59">
        <v>3</v>
      </c>
      <c r="C56" s="5">
        <v>1</v>
      </c>
      <c r="D56" s="63">
        <v>65307</v>
      </c>
      <c r="E56" s="63">
        <v>51067.45</v>
      </c>
      <c r="F56" s="24">
        <f>SUM(D56-E56)</f>
        <v>14239.550000000003</v>
      </c>
      <c r="G56" s="63">
        <v>3702.28</v>
      </c>
    </row>
    <row r="57" spans="1:7" x14ac:dyDescent="0.25">
      <c r="A57" s="29" t="s">
        <v>15</v>
      </c>
      <c r="B57" s="29">
        <f>SUM(B54:B56)</f>
        <v>12</v>
      </c>
      <c r="C57" s="29">
        <f>SUM(C54:C56)</f>
        <v>4</v>
      </c>
      <c r="D57" s="30">
        <f>SUM(D54:D56)</f>
        <v>385899</v>
      </c>
      <c r="E57" s="30">
        <f t="shared" ref="E57:F57" si="6">SUM(E54:E56)</f>
        <v>284803.55</v>
      </c>
      <c r="F57" s="30">
        <f t="shared" si="6"/>
        <v>101095.45</v>
      </c>
      <c r="G57" s="30">
        <f>SUM(G54:G56)</f>
        <v>26284.809999999998</v>
      </c>
    </row>
    <row r="58" spans="1:7" x14ac:dyDescent="0.25">
      <c r="A58" s="31"/>
      <c r="B58" s="31"/>
      <c r="C58" s="31"/>
      <c r="D58" s="31"/>
      <c r="E58" s="31"/>
      <c r="F58" s="31"/>
      <c r="G58" s="31"/>
    </row>
    <row r="59" spans="1:7" ht="13.8" thickBot="1" x14ac:dyDescent="0.3">
      <c r="A59" s="23" t="s">
        <v>25</v>
      </c>
      <c r="B59" s="23"/>
      <c r="C59" s="31"/>
      <c r="D59" s="31"/>
      <c r="E59" s="31"/>
      <c r="F59" s="31"/>
      <c r="G59" s="31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33" t="s">
        <v>7</v>
      </c>
      <c r="E60" s="33" t="s">
        <v>7</v>
      </c>
      <c r="F60" s="33" t="s">
        <v>5</v>
      </c>
      <c r="G60" s="34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36" t="s">
        <v>8</v>
      </c>
      <c r="E61" s="36" t="s">
        <v>9</v>
      </c>
      <c r="F61" s="36" t="s">
        <v>6</v>
      </c>
      <c r="G61" s="37" t="s">
        <v>11</v>
      </c>
    </row>
    <row r="62" spans="1:7" ht="13.8" thickTop="1" x14ac:dyDescent="0.25">
      <c r="A62" s="25" t="s">
        <v>12</v>
      </c>
      <c r="B62" s="25">
        <v>6</v>
      </c>
      <c r="C62" s="25">
        <v>2</v>
      </c>
      <c r="D62" s="24">
        <v>92912</v>
      </c>
      <c r="E62" s="24">
        <v>61668.15</v>
      </c>
      <c r="F62" s="24">
        <f>SUM(D62-E62)</f>
        <v>31243.85</v>
      </c>
      <c r="G62" s="24">
        <v>8123.4</v>
      </c>
    </row>
    <row r="63" spans="1:7" x14ac:dyDescent="0.25">
      <c r="A63" s="25" t="s">
        <v>14</v>
      </c>
      <c r="B63" s="25">
        <v>163</v>
      </c>
      <c r="C63" s="25">
        <v>5</v>
      </c>
      <c r="D63" s="24">
        <v>9772398.5999999996</v>
      </c>
      <c r="E63" s="24">
        <v>7261367.7999999998</v>
      </c>
      <c r="F63" s="24">
        <f>SUM(D63-E63)</f>
        <v>2511030.7999999998</v>
      </c>
      <c r="G63" s="24">
        <v>816085.01</v>
      </c>
    </row>
    <row r="64" spans="1:7" x14ac:dyDescent="0.25">
      <c r="A64" s="29" t="s">
        <v>15</v>
      </c>
      <c r="B64" s="29">
        <f t="shared" ref="B64:G64" si="7">SUM(B62:B63)</f>
        <v>169</v>
      </c>
      <c r="C64" s="29">
        <f t="shared" si="7"/>
        <v>7</v>
      </c>
      <c r="D64" s="30">
        <f t="shared" si="7"/>
        <v>9865310.5999999996</v>
      </c>
      <c r="E64" s="30">
        <f t="shared" si="7"/>
        <v>7323035.9500000002</v>
      </c>
      <c r="F64" s="30">
        <f t="shared" si="7"/>
        <v>2542274.65</v>
      </c>
      <c r="G64" s="30">
        <f t="shared" si="7"/>
        <v>824208.41</v>
      </c>
    </row>
    <row r="65" spans="1:7" x14ac:dyDescent="0.25">
      <c r="A65" s="31"/>
      <c r="B65" s="31"/>
      <c r="C65" s="31"/>
      <c r="D65" s="31"/>
      <c r="E65" s="31"/>
      <c r="F65" s="31"/>
      <c r="G65" s="31"/>
    </row>
    <row r="66" spans="1:7" ht="13.8" thickBot="1" x14ac:dyDescent="0.3">
      <c r="A66" s="23" t="s">
        <v>26</v>
      </c>
      <c r="B66" s="23"/>
      <c r="C66" s="31"/>
      <c r="D66" s="31"/>
      <c r="E66" s="31"/>
      <c r="F66" s="31"/>
      <c r="G66" s="31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33" t="s">
        <v>7</v>
      </c>
      <c r="E67" s="33" t="s">
        <v>7</v>
      </c>
      <c r="F67" s="33" t="s">
        <v>5</v>
      </c>
      <c r="G67" s="34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36" t="s">
        <v>8</v>
      </c>
      <c r="E68" s="36" t="s">
        <v>9</v>
      </c>
      <c r="F68" s="36" t="s">
        <v>6</v>
      </c>
      <c r="G68" s="37" t="s">
        <v>11</v>
      </c>
    </row>
    <row r="69" spans="1:7" ht="13.8" thickTop="1" x14ac:dyDescent="0.25">
      <c r="A69" s="25" t="s">
        <v>12</v>
      </c>
      <c r="B69" s="25">
        <v>6</v>
      </c>
      <c r="C69" s="25">
        <v>2</v>
      </c>
      <c r="D69" s="24">
        <v>775403</v>
      </c>
      <c r="E69" s="24">
        <v>560900.94999999995</v>
      </c>
      <c r="F69" s="24">
        <f>SUM(D69-E69)</f>
        <v>214502.05000000005</v>
      </c>
      <c r="G69" s="24">
        <v>55770.53</v>
      </c>
    </row>
    <row r="70" spans="1:7" x14ac:dyDescent="0.25">
      <c r="A70" s="25" t="s">
        <v>13</v>
      </c>
      <c r="B70" s="25">
        <v>3</v>
      </c>
      <c r="C70" s="25">
        <v>1</v>
      </c>
      <c r="D70" s="24">
        <v>44667</v>
      </c>
      <c r="E70" s="24">
        <v>26126.05</v>
      </c>
      <c r="F70" s="24">
        <f>SUM(D70-E70)</f>
        <v>18540.95</v>
      </c>
      <c r="G70" s="24">
        <v>4820.6499999999996</v>
      </c>
    </row>
    <row r="71" spans="1:7" x14ac:dyDescent="0.25">
      <c r="A71" s="25" t="s">
        <v>14</v>
      </c>
      <c r="B71" s="25">
        <v>20</v>
      </c>
      <c r="C71" s="25">
        <v>1</v>
      </c>
      <c r="D71" s="24">
        <v>1452381</v>
      </c>
      <c r="E71" s="24">
        <v>1054626.7</v>
      </c>
      <c r="F71" s="24">
        <f>SUM(D71-E71)</f>
        <v>397754.30000000005</v>
      </c>
      <c r="G71" s="24">
        <v>129270.15</v>
      </c>
    </row>
    <row r="72" spans="1:7" x14ac:dyDescent="0.25">
      <c r="A72" s="29" t="s">
        <v>15</v>
      </c>
      <c r="B72" s="29">
        <f t="shared" ref="B72:G72" si="8">SUM(B69:B71)</f>
        <v>29</v>
      </c>
      <c r="C72" s="29">
        <f t="shared" si="8"/>
        <v>4</v>
      </c>
      <c r="D72" s="30">
        <f t="shared" si="8"/>
        <v>2272451</v>
      </c>
      <c r="E72" s="30">
        <f t="shared" si="8"/>
        <v>1641653.7</v>
      </c>
      <c r="F72" s="30">
        <f t="shared" si="8"/>
        <v>630797.30000000005</v>
      </c>
      <c r="G72" s="30">
        <f t="shared" si="8"/>
        <v>189861.33</v>
      </c>
    </row>
    <row r="73" spans="1:7" x14ac:dyDescent="0.25">
      <c r="A73" s="31"/>
      <c r="B73" s="31"/>
      <c r="C73" s="31"/>
      <c r="D73" s="31"/>
      <c r="E73" s="31"/>
      <c r="F73" s="31"/>
      <c r="G73" s="31"/>
    </row>
    <row r="74" spans="1:7" ht="13.8" thickBot="1" x14ac:dyDescent="0.3">
      <c r="A74" s="23" t="s">
        <v>27</v>
      </c>
      <c r="B74" s="23"/>
      <c r="C74" s="31"/>
      <c r="D74" s="31"/>
      <c r="E74" s="31"/>
      <c r="F74" s="31"/>
      <c r="G74" s="31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33" t="s">
        <v>7</v>
      </c>
      <c r="E75" s="33" t="s">
        <v>7</v>
      </c>
      <c r="F75" s="33" t="s">
        <v>5</v>
      </c>
      <c r="G75" s="34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36" t="s">
        <v>8</v>
      </c>
      <c r="E76" s="36" t="s">
        <v>9</v>
      </c>
      <c r="F76" s="36" t="s">
        <v>6</v>
      </c>
      <c r="G76" s="37" t="s">
        <v>11</v>
      </c>
    </row>
    <row r="77" spans="1:7" ht="13.8" thickTop="1" x14ac:dyDescent="0.25">
      <c r="A77" s="25" t="s">
        <v>12</v>
      </c>
      <c r="B77" s="25">
        <v>43</v>
      </c>
      <c r="C77" s="25">
        <v>14</v>
      </c>
      <c r="D77" s="24">
        <v>1957201</v>
      </c>
      <c r="E77" s="24">
        <v>1423187.2</v>
      </c>
      <c r="F77" s="24">
        <f>SUM(D77-E77)</f>
        <v>534013.80000000005</v>
      </c>
      <c r="G77" s="24">
        <v>138843.59</v>
      </c>
    </row>
    <row r="78" spans="1:7" x14ac:dyDescent="0.25">
      <c r="A78" s="25" t="s">
        <v>13</v>
      </c>
      <c r="B78" s="25">
        <v>25</v>
      </c>
      <c r="C78" s="25">
        <v>8</v>
      </c>
      <c r="D78" s="24">
        <v>926416.7</v>
      </c>
      <c r="E78" s="24">
        <v>635958.94999999995</v>
      </c>
      <c r="F78" s="24">
        <f>SUM(D78-E78)</f>
        <v>290457.75</v>
      </c>
      <c r="G78" s="24">
        <v>75519.02</v>
      </c>
    </row>
    <row r="79" spans="1:7" x14ac:dyDescent="0.25">
      <c r="A79" s="25" t="s">
        <v>14</v>
      </c>
      <c r="B79" s="25">
        <v>145</v>
      </c>
      <c r="C79" s="25">
        <v>4</v>
      </c>
      <c r="D79" s="24">
        <v>15037905.15</v>
      </c>
      <c r="E79" s="24">
        <v>11177633.199999999</v>
      </c>
      <c r="F79" s="24">
        <f>SUM(D79-E79)</f>
        <v>3860271.9500000011</v>
      </c>
      <c r="G79" s="24">
        <v>1254588.3799999999</v>
      </c>
    </row>
    <row r="80" spans="1:7" x14ac:dyDescent="0.25">
      <c r="A80" s="29" t="s">
        <v>15</v>
      </c>
      <c r="B80" s="29">
        <f t="shared" ref="B80:G80" si="9">SUM(B77:B79)</f>
        <v>213</v>
      </c>
      <c r="C80" s="29">
        <f t="shared" si="9"/>
        <v>26</v>
      </c>
      <c r="D80" s="30">
        <f t="shared" si="9"/>
        <v>17921522.850000001</v>
      </c>
      <c r="E80" s="30">
        <f t="shared" si="9"/>
        <v>13236779.35</v>
      </c>
      <c r="F80" s="30">
        <f t="shared" si="9"/>
        <v>4684743.5000000009</v>
      </c>
      <c r="G80" s="30">
        <f t="shared" si="9"/>
        <v>1468950.9899999998</v>
      </c>
    </row>
    <row r="81" spans="1:7" x14ac:dyDescent="0.25">
      <c r="A81" s="31"/>
      <c r="B81" s="31"/>
      <c r="C81" s="31"/>
      <c r="D81" s="31"/>
      <c r="E81" s="31"/>
      <c r="F81" s="31"/>
      <c r="G81" s="31"/>
    </row>
    <row r="82" spans="1:7" ht="13.8" thickBot="1" x14ac:dyDescent="0.3">
      <c r="A82" s="23" t="s">
        <v>28</v>
      </c>
      <c r="B82" s="23"/>
      <c r="C82" s="31"/>
      <c r="D82" s="31"/>
      <c r="E82" s="31"/>
      <c r="F82" s="31"/>
      <c r="G82" s="31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33" t="s">
        <v>7</v>
      </c>
      <c r="E83" s="33" t="s">
        <v>7</v>
      </c>
      <c r="F83" s="33" t="s">
        <v>5</v>
      </c>
      <c r="G83" s="34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36" t="s">
        <v>8</v>
      </c>
      <c r="E84" s="36" t="s">
        <v>9</v>
      </c>
      <c r="F84" s="36" t="s">
        <v>6</v>
      </c>
      <c r="G84" s="37" t="s">
        <v>11</v>
      </c>
    </row>
    <row r="85" spans="1:7" ht="13.8" thickTop="1" x14ac:dyDescent="0.25">
      <c r="A85" s="25" t="s">
        <v>12</v>
      </c>
      <c r="B85" s="25">
        <v>543</v>
      </c>
      <c r="C85" s="25">
        <v>178</v>
      </c>
      <c r="D85" s="24">
        <v>28656154.100000001</v>
      </c>
      <c r="E85" s="24">
        <v>20439049.300000001</v>
      </c>
      <c r="F85" s="24">
        <f>SUM(D85-E85)</f>
        <v>8217104.8000000007</v>
      </c>
      <c r="G85" s="24">
        <v>2136447.25</v>
      </c>
    </row>
    <row r="86" spans="1:7" x14ac:dyDescent="0.25">
      <c r="A86" s="25" t="s">
        <v>13</v>
      </c>
      <c r="B86" s="25">
        <v>334</v>
      </c>
      <c r="C86" s="25">
        <v>115</v>
      </c>
      <c r="D86" s="24">
        <v>12625309.199999999</v>
      </c>
      <c r="E86" s="24">
        <v>9130929.5</v>
      </c>
      <c r="F86" s="24">
        <f>SUM(D86-E86)</f>
        <v>3494379.6999999993</v>
      </c>
      <c r="G86" s="24">
        <v>908538.72</v>
      </c>
    </row>
    <row r="87" spans="1:7" x14ac:dyDescent="0.25">
      <c r="A87" s="25" t="s">
        <v>17</v>
      </c>
      <c r="B87" s="25">
        <v>462</v>
      </c>
      <c r="C87" s="25">
        <v>5</v>
      </c>
      <c r="D87" s="24">
        <v>21836553.75</v>
      </c>
      <c r="E87" s="24">
        <v>16164728.5</v>
      </c>
      <c r="F87" s="24">
        <f>SUM(D87-E87)</f>
        <v>5671825.25</v>
      </c>
      <c r="G87" s="24">
        <v>1020928.55</v>
      </c>
    </row>
    <row r="88" spans="1:7" x14ac:dyDescent="0.25">
      <c r="A88" s="25" t="s">
        <v>14</v>
      </c>
      <c r="B88" s="25">
        <v>229</v>
      </c>
      <c r="C88" s="25">
        <v>5</v>
      </c>
      <c r="D88" s="24">
        <v>20236784.050000001</v>
      </c>
      <c r="E88" s="24">
        <v>14952787.550000001</v>
      </c>
      <c r="F88" s="24">
        <f>SUM(D88-E88)</f>
        <v>5283996.5</v>
      </c>
      <c r="G88" s="24">
        <v>1717298.86</v>
      </c>
    </row>
    <row r="89" spans="1:7" x14ac:dyDescent="0.25">
      <c r="A89" s="29" t="s">
        <v>15</v>
      </c>
      <c r="B89" s="29">
        <f t="shared" ref="B89:G89" si="10">SUM(B85:B88)</f>
        <v>1568</v>
      </c>
      <c r="C89" s="29">
        <f t="shared" si="10"/>
        <v>303</v>
      </c>
      <c r="D89" s="30">
        <f t="shared" si="10"/>
        <v>83354801.099999994</v>
      </c>
      <c r="E89" s="30">
        <f t="shared" si="10"/>
        <v>60687494.849999994</v>
      </c>
      <c r="F89" s="30">
        <f t="shared" si="10"/>
        <v>22667306.25</v>
      </c>
      <c r="G89" s="30">
        <f t="shared" si="10"/>
        <v>5783213.3799999999</v>
      </c>
    </row>
    <row r="90" spans="1:7" x14ac:dyDescent="0.25">
      <c r="A90" s="31"/>
      <c r="B90" s="31"/>
      <c r="C90" s="31"/>
      <c r="D90" s="31"/>
      <c r="E90" s="31"/>
      <c r="F90" s="31"/>
      <c r="G90" s="31"/>
    </row>
    <row r="91" spans="1:7" ht="13.8" thickBot="1" x14ac:dyDescent="0.3">
      <c r="A91" s="23" t="s">
        <v>29</v>
      </c>
      <c r="B91" s="23"/>
      <c r="C91" s="31"/>
      <c r="D91" s="31"/>
      <c r="E91" s="31"/>
      <c r="F91" s="31"/>
      <c r="G91" s="31"/>
    </row>
    <row r="92" spans="1:7" ht="13.8" thickTop="1" x14ac:dyDescent="0.25">
      <c r="A92" s="32" t="s">
        <v>1</v>
      </c>
      <c r="B92" s="33" t="s">
        <v>2</v>
      </c>
      <c r="C92" s="33" t="s">
        <v>2</v>
      </c>
      <c r="D92" s="33" t="s">
        <v>7</v>
      </c>
      <c r="E92" s="33" t="s">
        <v>7</v>
      </c>
      <c r="F92" s="33" t="s">
        <v>5</v>
      </c>
      <c r="G92" s="34" t="s">
        <v>10</v>
      </c>
    </row>
    <row r="93" spans="1:7" ht="13.8" thickBot="1" x14ac:dyDescent="0.3">
      <c r="A93" s="35" t="s">
        <v>0</v>
      </c>
      <c r="B93" s="36" t="s">
        <v>3</v>
      </c>
      <c r="C93" s="36" t="s">
        <v>4</v>
      </c>
      <c r="D93" s="36" t="s">
        <v>8</v>
      </c>
      <c r="E93" s="36" t="s">
        <v>9</v>
      </c>
      <c r="F93" s="36" t="s">
        <v>6</v>
      </c>
      <c r="G93" s="37" t="s">
        <v>11</v>
      </c>
    </row>
    <row r="94" spans="1:7" ht="13.8" thickTop="1" x14ac:dyDescent="0.25">
      <c r="A94" s="25" t="s">
        <v>12</v>
      </c>
      <c r="B94" s="25">
        <v>23</v>
      </c>
      <c r="C94" s="25">
        <v>8</v>
      </c>
      <c r="D94" s="24">
        <v>617915</v>
      </c>
      <c r="E94" s="24">
        <v>447852.45</v>
      </c>
      <c r="F94" s="24">
        <f>SUM(D94-E94)</f>
        <v>170062.55</v>
      </c>
      <c r="G94" s="24">
        <v>44216.26</v>
      </c>
    </row>
    <row r="95" spans="1:7" x14ac:dyDescent="0.25">
      <c r="A95" s="25" t="s">
        <v>13</v>
      </c>
      <c r="B95" s="25">
        <v>6</v>
      </c>
      <c r="C95" s="25">
        <v>2</v>
      </c>
      <c r="D95" s="24">
        <v>267086</v>
      </c>
      <c r="E95" s="24">
        <v>187487.15</v>
      </c>
      <c r="F95" s="24">
        <f>SUM(D95-E95)</f>
        <v>79598.850000000006</v>
      </c>
      <c r="G95" s="24">
        <v>20695.7</v>
      </c>
    </row>
    <row r="96" spans="1:7" x14ac:dyDescent="0.25">
      <c r="A96" s="25" t="s">
        <v>14</v>
      </c>
      <c r="B96" s="25">
        <v>119</v>
      </c>
      <c r="C96" s="25">
        <v>3</v>
      </c>
      <c r="D96" s="24">
        <v>6714695</v>
      </c>
      <c r="E96" s="24">
        <v>4981854.7</v>
      </c>
      <c r="F96" s="24">
        <f>SUM(D96-E96)</f>
        <v>1732840.2999999998</v>
      </c>
      <c r="G96" s="24">
        <v>563173.1</v>
      </c>
    </row>
    <row r="97" spans="1:7" x14ac:dyDescent="0.25">
      <c r="A97" s="29" t="s">
        <v>15</v>
      </c>
      <c r="B97" s="29">
        <f t="shared" ref="B97:G97" si="11">SUM(B94:B96)</f>
        <v>148</v>
      </c>
      <c r="C97" s="29">
        <f t="shared" si="11"/>
        <v>13</v>
      </c>
      <c r="D97" s="30">
        <f t="shared" si="11"/>
        <v>7599696</v>
      </c>
      <c r="E97" s="30">
        <f t="shared" si="11"/>
        <v>5617194.2999999998</v>
      </c>
      <c r="F97" s="30">
        <f t="shared" si="11"/>
        <v>1982501.6999999997</v>
      </c>
      <c r="G97" s="30">
        <f t="shared" si="11"/>
        <v>628085.05999999994</v>
      </c>
    </row>
    <row r="98" spans="1:7" x14ac:dyDescent="0.25">
      <c r="A98" s="31"/>
      <c r="B98" s="31"/>
      <c r="C98" s="31"/>
      <c r="D98" s="31"/>
      <c r="E98" s="31"/>
      <c r="F98" s="31"/>
      <c r="G98" s="31"/>
    </row>
    <row r="99" spans="1:7" ht="13.8" thickBot="1" x14ac:dyDescent="0.3">
      <c r="A99" s="23" t="s">
        <v>30</v>
      </c>
      <c r="B99" s="23"/>
      <c r="C99" s="31"/>
      <c r="D99" s="31"/>
      <c r="E99" s="31"/>
      <c r="F99" s="31"/>
      <c r="G99" s="31"/>
    </row>
    <row r="100" spans="1:7" ht="13.8" thickTop="1" x14ac:dyDescent="0.25">
      <c r="A100" s="32" t="s">
        <v>1</v>
      </c>
      <c r="B100" s="33" t="s">
        <v>2</v>
      </c>
      <c r="C100" s="33" t="s">
        <v>2</v>
      </c>
      <c r="D100" s="33" t="s">
        <v>7</v>
      </c>
      <c r="E100" s="33" t="s">
        <v>7</v>
      </c>
      <c r="F100" s="33" t="s">
        <v>5</v>
      </c>
      <c r="G100" s="34" t="s">
        <v>10</v>
      </c>
    </row>
    <row r="101" spans="1:7" ht="13.8" thickBot="1" x14ac:dyDescent="0.3">
      <c r="A101" s="35" t="s">
        <v>0</v>
      </c>
      <c r="B101" s="36" t="s">
        <v>3</v>
      </c>
      <c r="C101" s="36" t="s">
        <v>4</v>
      </c>
      <c r="D101" s="36" t="s">
        <v>8</v>
      </c>
      <c r="E101" s="36" t="s">
        <v>9</v>
      </c>
      <c r="F101" s="36" t="s">
        <v>6</v>
      </c>
      <c r="G101" s="37" t="s">
        <v>11</v>
      </c>
    </row>
    <row r="102" spans="1:7" ht="13.8" thickTop="1" x14ac:dyDescent="0.25">
      <c r="A102" s="25" t="s">
        <v>12</v>
      </c>
      <c r="B102" s="25">
        <v>119</v>
      </c>
      <c r="C102" s="25">
        <v>40</v>
      </c>
      <c r="D102" s="24">
        <v>2943065</v>
      </c>
      <c r="E102" s="24">
        <v>2141563</v>
      </c>
      <c r="F102" s="24">
        <f>SUM(D102-E102)</f>
        <v>801502</v>
      </c>
      <c r="G102" s="24">
        <v>208390.52</v>
      </c>
    </row>
    <row r="103" spans="1:7" x14ac:dyDescent="0.25">
      <c r="A103" s="25" t="s">
        <v>13</v>
      </c>
      <c r="B103" s="25">
        <v>28</v>
      </c>
      <c r="C103" s="25">
        <v>9</v>
      </c>
      <c r="D103" s="24">
        <v>481767</v>
      </c>
      <c r="E103" s="24">
        <v>377107.8</v>
      </c>
      <c r="F103" s="24">
        <f>SUM(D103-E103)</f>
        <v>104659.20000000001</v>
      </c>
      <c r="G103" s="24">
        <v>27211.39</v>
      </c>
    </row>
    <row r="104" spans="1:7" x14ac:dyDescent="0.25">
      <c r="A104" s="25" t="s">
        <v>16</v>
      </c>
      <c r="B104" s="25">
        <v>8</v>
      </c>
      <c r="C104" s="25">
        <v>1</v>
      </c>
      <c r="D104" s="24">
        <v>249042.65</v>
      </c>
      <c r="E104" s="24">
        <v>188981.25</v>
      </c>
      <c r="F104" s="24">
        <f>SUM(D104-E104)</f>
        <v>60061.399999999994</v>
      </c>
      <c r="G104" s="24">
        <v>15615.96</v>
      </c>
    </row>
    <row r="105" spans="1:7" x14ac:dyDescent="0.25">
      <c r="A105" s="25" t="s">
        <v>17</v>
      </c>
      <c r="B105" s="25">
        <v>41</v>
      </c>
      <c r="C105" s="25">
        <v>1</v>
      </c>
      <c r="D105" s="24">
        <v>1190712</v>
      </c>
      <c r="E105" s="24">
        <v>880193.15</v>
      </c>
      <c r="F105" s="24">
        <f>SUM(D105-E105)</f>
        <v>310518.84999999998</v>
      </c>
      <c r="G105" s="24">
        <v>55893.39</v>
      </c>
    </row>
    <row r="106" spans="1:7" x14ac:dyDescent="0.25">
      <c r="A106" s="25" t="s">
        <v>14</v>
      </c>
      <c r="B106" s="25">
        <v>548</v>
      </c>
      <c r="C106" s="25">
        <v>12</v>
      </c>
      <c r="D106" s="24">
        <v>31751310.5</v>
      </c>
      <c r="E106" s="24">
        <v>23565444.600000001</v>
      </c>
      <c r="F106" s="24">
        <f>SUM(D106-E106)</f>
        <v>8185865.8999999985</v>
      </c>
      <c r="G106" s="24">
        <v>2660406.42</v>
      </c>
    </row>
    <row r="107" spans="1:7" x14ac:dyDescent="0.25">
      <c r="A107" s="29" t="s">
        <v>15</v>
      </c>
      <c r="B107" s="29">
        <f>SUM(B102:B106)</f>
        <v>744</v>
      </c>
      <c r="C107" s="29">
        <f t="shared" ref="C107:G107" si="12">SUM(C102:C106)</f>
        <v>63</v>
      </c>
      <c r="D107" s="30">
        <f t="shared" si="12"/>
        <v>36615897.149999999</v>
      </c>
      <c r="E107" s="30">
        <f t="shared" si="12"/>
        <v>27153289.800000001</v>
      </c>
      <c r="F107" s="30">
        <f t="shared" si="12"/>
        <v>9462607.3499999978</v>
      </c>
      <c r="G107" s="30">
        <f t="shared" si="12"/>
        <v>2967517.6799999997</v>
      </c>
    </row>
    <row r="108" spans="1:7" x14ac:dyDescent="0.25">
      <c r="A108" s="31"/>
      <c r="B108" s="31"/>
      <c r="C108" s="31"/>
      <c r="D108" s="31"/>
      <c r="E108" s="31"/>
      <c r="F108" s="31"/>
      <c r="G108" s="31"/>
    </row>
    <row r="109" spans="1:7" ht="13.8" thickBot="1" x14ac:dyDescent="0.3">
      <c r="A109" s="23" t="s">
        <v>31</v>
      </c>
      <c r="B109" s="23"/>
      <c r="C109" s="31"/>
      <c r="D109" s="31"/>
      <c r="E109" s="31"/>
      <c r="F109" s="31"/>
      <c r="G109" s="31"/>
    </row>
    <row r="110" spans="1:7" ht="13.8" thickTop="1" x14ac:dyDescent="0.25">
      <c r="A110" s="32" t="s">
        <v>1</v>
      </c>
      <c r="B110" s="33" t="s">
        <v>2</v>
      </c>
      <c r="C110" s="33" t="s">
        <v>2</v>
      </c>
      <c r="D110" s="33" t="s">
        <v>7</v>
      </c>
      <c r="E110" s="33" t="s">
        <v>7</v>
      </c>
      <c r="F110" s="33" t="s">
        <v>5</v>
      </c>
      <c r="G110" s="34" t="s">
        <v>10</v>
      </c>
    </row>
    <row r="111" spans="1:7" ht="13.8" thickBot="1" x14ac:dyDescent="0.3">
      <c r="A111" s="35" t="s">
        <v>0</v>
      </c>
      <c r="B111" s="36" t="s">
        <v>3</v>
      </c>
      <c r="C111" s="36" t="s">
        <v>4</v>
      </c>
      <c r="D111" s="36" t="s">
        <v>8</v>
      </c>
      <c r="E111" s="36" t="s">
        <v>9</v>
      </c>
      <c r="F111" s="36" t="s">
        <v>6</v>
      </c>
      <c r="G111" s="37" t="s">
        <v>11</v>
      </c>
    </row>
    <row r="112" spans="1:7" ht="13.8" thickTop="1" x14ac:dyDescent="0.25">
      <c r="A112" s="25" t="s">
        <v>12</v>
      </c>
      <c r="B112" s="25">
        <v>4</v>
      </c>
      <c r="C112" s="25">
        <v>2</v>
      </c>
      <c r="D112" s="24">
        <v>70354</v>
      </c>
      <c r="E112" s="24">
        <v>39044.6</v>
      </c>
      <c r="F112" s="24">
        <f>SUM(D112-E112)</f>
        <v>31309.4</v>
      </c>
      <c r="G112" s="24">
        <v>8140.44</v>
      </c>
    </row>
    <row r="113" spans="1:7" x14ac:dyDescent="0.25">
      <c r="A113" s="25" t="s">
        <v>14</v>
      </c>
      <c r="B113" s="25">
        <v>191</v>
      </c>
      <c r="C113" s="25">
        <v>6</v>
      </c>
      <c r="D113" s="24">
        <v>10614174.050000001</v>
      </c>
      <c r="E113" s="24">
        <v>7841613.7000000002</v>
      </c>
      <c r="F113" s="24">
        <f>SUM(D113-E113)</f>
        <v>2772560.3500000006</v>
      </c>
      <c r="G113" s="24">
        <v>901082.11</v>
      </c>
    </row>
    <row r="114" spans="1:7" x14ac:dyDescent="0.25">
      <c r="A114" s="29" t="s">
        <v>15</v>
      </c>
      <c r="B114" s="29">
        <f t="shared" ref="B114:G114" si="13">SUM(B112:B113)</f>
        <v>195</v>
      </c>
      <c r="C114" s="29">
        <f t="shared" si="13"/>
        <v>8</v>
      </c>
      <c r="D114" s="30">
        <f t="shared" si="13"/>
        <v>10684528.050000001</v>
      </c>
      <c r="E114" s="30">
        <f t="shared" si="13"/>
        <v>7880658.2999999998</v>
      </c>
      <c r="F114" s="30">
        <f t="shared" si="13"/>
        <v>2803869.7500000005</v>
      </c>
      <c r="G114" s="30">
        <f t="shared" si="13"/>
        <v>909222.54999999993</v>
      </c>
    </row>
    <row r="115" spans="1:7" x14ac:dyDescent="0.25">
      <c r="A115" s="25"/>
      <c r="B115" s="25"/>
      <c r="C115" s="25"/>
      <c r="D115" s="24"/>
      <c r="E115" s="24"/>
      <c r="F115" s="24"/>
      <c r="G115" s="24"/>
    </row>
    <row r="116" spans="1:7" x14ac:dyDescent="0.25">
      <c r="A116" s="25"/>
      <c r="B116" s="25"/>
      <c r="C116" s="25"/>
      <c r="D116" s="24"/>
      <c r="E116" s="24"/>
      <c r="F116" s="24"/>
      <c r="G116" s="24"/>
    </row>
    <row r="117" spans="1:7" ht="13.8" thickBot="1" x14ac:dyDescent="0.3">
      <c r="A117" s="23" t="s">
        <v>32</v>
      </c>
      <c r="B117" s="23"/>
      <c r="C117" s="31"/>
      <c r="D117" s="31"/>
      <c r="E117" s="31"/>
      <c r="F117" s="31"/>
      <c r="G117" s="31"/>
    </row>
    <row r="118" spans="1:7" ht="13.8" thickTop="1" x14ac:dyDescent="0.25">
      <c r="A118" s="32" t="s">
        <v>1</v>
      </c>
      <c r="B118" s="33" t="s">
        <v>2</v>
      </c>
      <c r="C118" s="33" t="s">
        <v>2</v>
      </c>
      <c r="D118" s="33" t="s">
        <v>7</v>
      </c>
      <c r="E118" s="33" t="s">
        <v>7</v>
      </c>
      <c r="F118" s="33" t="s">
        <v>5</v>
      </c>
      <c r="G118" s="34" t="s">
        <v>10</v>
      </c>
    </row>
    <row r="119" spans="1:7" ht="13.8" thickBot="1" x14ac:dyDescent="0.3">
      <c r="A119" s="35" t="s">
        <v>0</v>
      </c>
      <c r="B119" s="36" t="s">
        <v>3</v>
      </c>
      <c r="C119" s="36" t="s">
        <v>4</v>
      </c>
      <c r="D119" s="36" t="s">
        <v>8</v>
      </c>
      <c r="E119" s="36" t="s">
        <v>9</v>
      </c>
      <c r="F119" s="36" t="s">
        <v>6</v>
      </c>
      <c r="G119" s="37" t="s">
        <v>11</v>
      </c>
    </row>
    <row r="120" spans="1:7" ht="13.8" thickTop="1" x14ac:dyDescent="0.25">
      <c r="A120" s="25" t="s">
        <v>12</v>
      </c>
      <c r="B120" s="25">
        <v>462</v>
      </c>
      <c r="C120" s="25">
        <v>156</v>
      </c>
      <c r="D120" s="24">
        <v>12786909.85</v>
      </c>
      <c r="E120" s="24">
        <v>9086737.9000000004</v>
      </c>
      <c r="F120" s="24">
        <f>SUM(D120-E120)</f>
        <v>3700171.9499999993</v>
      </c>
      <c r="G120" s="24">
        <v>962044.71</v>
      </c>
    </row>
    <row r="121" spans="1:7" x14ac:dyDescent="0.25">
      <c r="A121" s="25" t="s">
        <v>13</v>
      </c>
      <c r="B121" s="25">
        <v>151</v>
      </c>
      <c r="C121" s="25">
        <v>51</v>
      </c>
      <c r="D121" s="24">
        <v>3481892</v>
      </c>
      <c r="E121" s="24">
        <v>2490841.0499999998</v>
      </c>
      <c r="F121" s="24">
        <f>SUM(D121-E121)</f>
        <v>991050.95000000019</v>
      </c>
      <c r="G121" s="24">
        <v>257673.25</v>
      </c>
    </row>
    <row r="122" spans="1:7" x14ac:dyDescent="0.25">
      <c r="A122" s="25" t="s">
        <v>14</v>
      </c>
      <c r="B122" s="25">
        <v>191</v>
      </c>
      <c r="C122" s="25">
        <v>5</v>
      </c>
      <c r="D122" s="24">
        <v>11804865.85</v>
      </c>
      <c r="E122" s="24">
        <v>8855944.5999999996</v>
      </c>
      <c r="F122" s="24">
        <f>SUM(D122-E122)</f>
        <v>2948921.25</v>
      </c>
      <c r="G122" s="24">
        <v>958399.41</v>
      </c>
    </row>
    <row r="123" spans="1:7" x14ac:dyDescent="0.25">
      <c r="A123" s="29" t="s">
        <v>15</v>
      </c>
      <c r="B123" s="29">
        <f t="shared" ref="B123:G123" si="14">SUM(B120:B122)</f>
        <v>804</v>
      </c>
      <c r="C123" s="29">
        <f t="shared" si="14"/>
        <v>212</v>
      </c>
      <c r="D123" s="30">
        <f t="shared" si="14"/>
        <v>28073667.699999999</v>
      </c>
      <c r="E123" s="30">
        <f t="shared" si="14"/>
        <v>20433523.549999997</v>
      </c>
      <c r="F123" s="30">
        <f t="shared" si="14"/>
        <v>7640144.1499999994</v>
      </c>
      <c r="G123" s="30">
        <f t="shared" si="14"/>
        <v>2178117.37</v>
      </c>
    </row>
    <row r="124" spans="1:7" x14ac:dyDescent="0.25">
      <c r="A124" s="31"/>
      <c r="B124" s="31"/>
      <c r="C124" s="31"/>
      <c r="D124" s="31"/>
      <c r="E124" s="31"/>
      <c r="F124" s="31"/>
      <c r="G124" s="31"/>
    </row>
    <row r="125" spans="1:7" ht="13.8" thickBot="1" x14ac:dyDescent="0.3">
      <c r="A125" s="23" t="s">
        <v>33</v>
      </c>
      <c r="B125" s="23"/>
      <c r="C125" s="31"/>
      <c r="D125" s="31"/>
      <c r="E125" s="31"/>
      <c r="F125" s="31"/>
      <c r="G125" s="31"/>
    </row>
    <row r="126" spans="1:7" ht="13.8" thickTop="1" x14ac:dyDescent="0.25">
      <c r="A126" s="32" t="s">
        <v>1</v>
      </c>
      <c r="B126" s="33" t="s">
        <v>2</v>
      </c>
      <c r="C126" s="33" t="s">
        <v>2</v>
      </c>
      <c r="D126" s="33" t="s">
        <v>7</v>
      </c>
      <c r="E126" s="33" t="s">
        <v>7</v>
      </c>
      <c r="F126" s="33" t="s">
        <v>5</v>
      </c>
      <c r="G126" s="34" t="s">
        <v>10</v>
      </c>
    </row>
    <row r="127" spans="1:7" ht="13.8" thickBot="1" x14ac:dyDescent="0.3">
      <c r="A127" s="35" t="s">
        <v>0</v>
      </c>
      <c r="B127" s="36" t="s">
        <v>3</v>
      </c>
      <c r="C127" s="36" t="s">
        <v>4</v>
      </c>
      <c r="D127" s="36" t="s">
        <v>8</v>
      </c>
      <c r="E127" s="36" t="s">
        <v>9</v>
      </c>
      <c r="F127" s="36" t="s">
        <v>6</v>
      </c>
      <c r="G127" s="37" t="s">
        <v>11</v>
      </c>
    </row>
    <row r="128" spans="1:7" ht="13.8" thickTop="1" x14ac:dyDescent="0.25">
      <c r="A128" s="25" t="s">
        <v>12</v>
      </c>
      <c r="B128" s="25">
        <v>39</v>
      </c>
      <c r="C128" s="25">
        <v>13</v>
      </c>
      <c r="D128" s="24">
        <v>2657671</v>
      </c>
      <c r="E128" s="24">
        <v>1842360.45</v>
      </c>
      <c r="F128" s="24">
        <f>SUM(D128-E128)</f>
        <v>815310.55</v>
      </c>
      <c r="G128" s="24">
        <v>211980.74</v>
      </c>
    </row>
    <row r="129" spans="1:7" x14ac:dyDescent="0.25">
      <c r="A129" s="25" t="s">
        <v>13</v>
      </c>
      <c r="B129" s="25">
        <v>25</v>
      </c>
      <c r="C129" s="25">
        <v>9</v>
      </c>
      <c r="D129" s="24">
        <v>1416981</v>
      </c>
      <c r="E129" s="24">
        <v>1018708</v>
      </c>
      <c r="F129" s="24">
        <f>SUM(D129-E129)</f>
        <v>398273</v>
      </c>
      <c r="G129" s="24">
        <v>103550.98</v>
      </c>
    </row>
    <row r="130" spans="1:7" x14ac:dyDescent="0.25">
      <c r="A130" s="25" t="s">
        <v>14</v>
      </c>
      <c r="B130" s="25">
        <v>48</v>
      </c>
      <c r="C130" s="25">
        <v>1</v>
      </c>
      <c r="D130" s="24">
        <v>5889069.0499999998</v>
      </c>
      <c r="E130" s="24">
        <v>4378050.4000000004</v>
      </c>
      <c r="F130" s="24">
        <f>SUM(D130-E130)</f>
        <v>1511018.6499999994</v>
      </c>
      <c r="G130" s="24">
        <v>491081.06</v>
      </c>
    </row>
    <row r="131" spans="1:7" x14ac:dyDescent="0.25">
      <c r="A131" s="29" t="s">
        <v>15</v>
      </c>
      <c r="B131" s="29">
        <f t="shared" ref="B131:G131" si="15">SUM(B128:B130)</f>
        <v>112</v>
      </c>
      <c r="C131" s="29">
        <f t="shared" si="15"/>
        <v>23</v>
      </c>
      <c r="D131" s="30">
        <f t="shared" si="15"/>
        <v>9963721.0500000007</v>
      </c>
      <c r="E131" s="30">
        <f t="shared" si="15"/>
        <v>7239118.8500000006</v>
      </c>
      <c r="F131" s="30">
        <f t="shared" si="15"/>
        <v>2724602.1999999993</v>
      </c>
      <c r="G131" s="30">
        <f t="shared" si="15"/>
        <v>806612.78</v>
      </c>
    </row>
    <row r="132" spans="1:7" x14ac:dyDescent="0.25">
      <c r="A132" s="31"/>
      <c r="B132" s="31"/>
      <c r="C132" s="31"/>
      <c r="D132" s="31"/>
      <c r="E132" s="31"/>
      <c r="F132" s="31"/>
      <c r="G132" s="31"/>
    </row>
    <row r="133" spans="1:7" ht="13.8" thickBot="1" x14ac:dyDescent="0.3">
      <c r="A133" s="23" t="s">
        <v>34</v>
      </c>
      <c r="B133" s="23"/>
      <c r="C133" s="31"/>
      <c r="D133" s="31"/>
      <c r="E133" s="31"/>
      <c r="F133" s="31"/>
      <c r="G133" s="31"/>
    </row>
    <row r="134" spans="1:7" ht="13.8" thickTop="1" x14ac:dyDescent="0.25">
      <c r="A134" s="32" t="s">
        <v>1</v>
      </c>
      <c r="B134" s="33" t="s">
        <v>2</v>
      </c>
      <c r="C134" s="33" t="s">
        <v>2</v>
      </c>
      <c r="D134" s="33" t="s">
        <v>7</v>
      </c>
      <c r="E134" s="33" t="s">
        <v>7</v>
      </c>
      <c r="F134" s="33" t="s">
        <v>5</v>
      </c>
      <c r="G134" s="34" t="s">
        <v>10</v>
      </c>
    </row>
    <row r="135" spans="1:7" ht="13.8" thickBot="1" x14ac:dyDescent="0.3">
      <c r="A135" s="35" t="s">
        <v>0</v>
      </c>
      <c r="B135" s="36" t="s">
        <v>3</v>
      </c>
      <c r="C135" s="36" t="s">
        <v>4</v>
      </c>
      <c r="D135" s="36" t="s">
        <v>8</v>
      </c>
      <c r="E135" s="36" t="s">
        <v>9</v>
      </c>
      <c r="F135" s="36" t="s">
        <v>6</v>
      </c>
      <c r="G135" s="37" t="s">
        <v>11</v>
      </c>
    </row>
    <row r="136" spans="1:7" ht="13.8" thickTop="1" x14ac:dyDescent="0.25">
      <c r="A136" s="25" t="s">
        <v>12</v>
      </c>
      <c r="B136" s="25">
        <v>40</v>
      </c>
      <c r="C136" s="25">
        <v>12</v>
      </c>
      <c r="D136" s="24">
        <v>1899235.55</v>
      </c>
      <c r="E136" s="24">
        <v>1396137.25</v>
      </c>
      <c r="F136" s="24">
        <f>SUM(D136-E136)</f>
        <v>503098.30000000005</v>
      </c>
      <c r="G136" s="24">
        <v>130805.56</v>
      </c>
    </row>
    <row r="137" spans="1:7" x14ac:dyDescent="0.25">
      <c r="A137" s="25" t="s">
        <v>13</v>
      </c>
      <c r="B137" s="25">
        <v>15</v>
      </c>
      <c r="C137" s="25">
        <v>5</v>
      </c>
      <c r="D137" s="24">
        <v>285664.2</v>
      </c>
      <c r="E137" s="24">
        <v>183620.15</v>
      </c>
      <c r="F137" s="24">
        <f>SUM(D137-E137)</f>
        <v>102044.05000000002</v>
      </c>
      <c r="G137" s="24">
        <v>26531.45</v>
      </c>
    </row>
    <row r="138" spans="1:7" x14ac:dyDescent="0.25">
      <c r="A138" s="25" t="s">
        <v>14</v>
      </c>
      <c r="B138" s="25">
        <v>110</v>
      </c>
      <c r="C138" s="25">
        <v>4</v>
      </c>
      <c r="D138" s="24">
        <v>5744638.75</v>
      </c>
      <c r="E138" s="24">
        <v>4237465.7</v>
      </c>
      <c r="F138" s="24">
        <f>SUM(D138-E138)</f>
        <v>1507173.0499999998</v>
      </c>
      <c r="G138" s="24">
        <v>489831.24</v>
      </c>
    </row>
    <row r="139" spans="1:7" x14ac:dyDescent="0.25">
      <c r="A139" s="29" t="s">
        <v>15</v>
      </c>
      <c r="B139" s="29">
        <f t="shared" ref="B139:G139" si="16">SUM(B136:B138)</f>
        <v>165</v>
      </c>
      <c r="C139" s="29">
        <f t="shared" si="16"/>
        <v>21</v>
      </c>
      <c r="D139" s="30">
        <f t="shared" si="16"/>
        <v>7929538.5</v>
      </c>
      <c r="E139" s="30">
        <f t="shared" si="16"/>
        <v>5817223.0999999996</v>
      </c>
      <c r="F139" s="30">
        <f t="shared" si="16"/>
        <v>2112315.4</v>
      </c>
      <c r="G139" s="30">
        <f t="shared" si="16"/>
        <v>647168.25</v>
      </c>
    </row>
    <row r="140" spans="1:7" x14ac:dyDescent="0.25">
      <c r="A140" s="31"/>
      <c r="B140" s="31"/>
      <c r="C140" s="31"/>
      <c r="D140" s="31"/>
      <c r="E140" s="31"/>
      <c r="F140" s="31"/>
      <c r="G140" s="31"/>
    </row>
    <row r="141" spans="1:7" ht="13.8" thickBot="1" x14ac:dyDescent="0.3">
      <c r="A141" s="23" t="s">
        <v>35</v>
      </c>
      <c r="B141" s="23"/>
      <c r="C141" s="31"/>
      <c r="D141" s="31"/>
      <c r="E141" s="31"/>
      <c r="F141" s="31"/>
      <c r="G141" s="31"/>
    </row>
    <row r="142" spans="1:7" ht="13.8" thickTop="1" x14ac:dyDescent="0.25">
      <c r="A142" s="32" t="s">
        <v>1</v>
      </c>
      <c r="B142" s="33" t="s">
        <v>2</v>
      </c>
      <c r="C142" s="33" t="s">
        <v>2</v>
      </c>
      <c r="D142" s="33" t="s">
        <v>7</v>
      </c>
      <c r="E142" s="33" t="s">
        <v>7</v>
      </c>
      <c r="F142" s="33" t="s">
        <v>5</v>
      </c>
      <c r="G142" s="34" t="s">
        <v>10</v>
      </c>
    </row>
    <row r="143" spans="1:7" ht="13.8" thickBot="1" x14ac:dyDescent="0.3">
      <c r="A143" s="35" t="s">
        <v>0</v>
      </c>
      <c r="B143" s="36" t="s">
        <v>3</v>
      </c>
      <c r="C143" s="36" t="s">
        <v>4</v>
      </c>
      <c r="D143" s="36" t="s">
        <v>8</v>
      </c>
      <c r="E143" s="36" t="s">
        <v>9</v>
      </c>
      <c r="F143" s="36" t="s">
        <v>6</v>
      </c>
      <c r="G143" s="37" t="s">
        <v>11</v>
      </c>
    </row>
    <row r="144" spans="1:7" ht="13.8" thickTop="1" x14ac:dyDescent="0.25">
      <c r="A144" s="25" t="s">
        <v>13</v>
      </c>
      <c r="B144" s="25">
        <v>3</v>
      </c>
      <c r="C144" s="25">
        <v>1</v>
      </c>
      <c r="D144" s="24">
        <v>211554</v>
      </c>
      <c r="E144" s="24">
        <v>179783.1</v>
      </c>
      <c r="F144" s="24">
        <f>SUM(D144-E144)</f>
        <v>31770.899999999994</v>
      </c>
      <c r="G144" s="24">
        <v>8260.43</v>
      </c>
    </row>
    <row r="145" spans="1:7" x14ac:dyDescent="0.25">
      <c r="A145" s="25" t="s">
        <v>14</v>
      </c>
      <c r="B145" s="25">
        <v>76</v>
      </c>
      <c r="C145" s="25">
        <v>2</v>
      </c>
      <c r="D145" s="24">
        <v>3508953.75</v>
      </c>
      <c r="E145" s="24">
        <v>2566299.85</v>
      </c>
      <c r="F145" s="24">
        <f>SUM(D145-E145)</f>
        <v>942653.89999999991</v>
      </c>
      <c r="G145" s="24">
        <v>306362.52</v>
      </c>
    </row>
    <row r="146" spans="1:7" x14ac:dyDescent="0.25">
      <c r="A146" s="29" t="s">
        <v>15</v>
      </c>
      <c r="B146" s="29">
        <f t="shared" ref="B146:G146" si="17">SUM(B144:B145)</f>
        <v>79</v>
      </c>
      <c r="C146" s="29">
        <f t="shared" si="17"/>
        <v>3</v>
      </c>
      <c r="D146" s="30">
        <f t="shared" si="17"/>
        <v>3720507.75</v>
      </c>
      <c r="E146" s="30">
        <f t="shared" si="17"/>
        <v>2746082.95</v>
      </c>
      <c r="F146" s="30">
        <f t="shared" si="17"/>
        <v>974424.79999999993</v>
      </c>
      <c r="G146" s="30">
        <f t="shared" si="17"/>
        <v>314622.95</v>
      </c>
    </row>
    <row r="147" spans="1:7" x14ac:dyDescent="0.25">
      <c r="A147" s="31"/>
      <c r="B147" s="31"/>
      <c r="C147" s="31"/>
      <c r="D147" s="31"/>
      <c r="E147" s="31"/>
      <c r="F147" s="31"/>
      <c r="G147" s="31"/>
    </row>
    <row r="148" spans="1:7" ht="13.8" thickBot="1" x14ac:dyDescent="0.3">
      <c r="A148" s="23" t="s">
        <v>36</v>
      </c>
      <c r="B148" s="23"/>
      <c r="C148" s="31"/>
      <c r="D148" s="31"/>
      <c r="E148" s="31"/>
      <c r="F148" s="31"/>
      <c r="G148" s="31"/>
    </row>
    <row r="149" spans="1:7" ht="13.8" thickTop="1" x14ac:dyDescent="0.25">
      <c r="A149" s="32" t="s">
        <v>1</v>
      </c>
      <c r="B149" s="33" t="s">
        <v>2</v>
      </c>
      <c r="C149" s="33" t="s">
        <v>2</v>
      </c>
      <c r="D149" s="33" t="s">
        <v>7</v>
      </c>
      <c r="E149" s="33" t="s">
        <v>7</v>
      </c>
      <c r="F149" s="33" t="s">
        <v>5</v>
      </c>
      <c r="G149" s="34" t="s">
        <v>10</v>
      </c>
    </row>
    <row r="150" spans="1:7" ht="13.8" thickBot="1" x14ac:dyDescent="0.3">
      <c r="A150" s="35" t="s">
        <v>0</v>
      </c>
      <c r="B150" s="36" t="s">
        <v>3</v>
      </c>
      <c r="C150" s="36" t="s">
        <v>4</v>
      </c>
      <c r="D150" s="36" t="s">
        <v>8</v>
      </c>
      <c r="E150" s="36" t="s">
        <v>9</v>
      </c>
      <c r="F150" s="36" t="s">
        <v>6</v>
      </c>
      <c r="G150" s="37" t="s">
        <v>11</v>
      </c>
    </row>
    <row r="151" spans="1:7" ht="13.8" thickTop="1" x14ac:dyDescent="0.25">
      <c r="A151" s="25" t="s">
        <v>12</v>
      </c>
      <c r="B151" s="25">
        <v>87</v>
      </c>
      <c r="C151" s="25">
        <v>26</v>
      </c>
      <c r="D151" s="24">
        <v>2097113.9</v>
      </c>
      <c r="E151" s="24">
        <v>1455061.6</v>
      </c>
      <c r="F151" s="24">
        <f>SUM(D151-E151)</f>
        <v>642052.29999999981</v>
      </c>
      <c r="G151" s="24">
        <v>166933.6</v>
      </c>
    </row>
    <row r="152" spans="1:7" x14ac:dyDescent="0.25">
      <c r="A152" s="25" t="s">
        <v>13</v>
      </c>
      <c r="B152" s="25">
        <v>96</v>
      </c>
      <c r="C152" s="25">
        <v>33</v>
      </c>
      <c r="D152" s="24">
        <v>2483575.2999999998</v>
      </c>
      <c r="E152" s="24">
        <v>1701703.15</v>
      </c>
      <c r="F152" s="24">
        <f>SUM(D152-E152)</f>
        <v>781872.14999999991</v>
      </c>
      <c r="G152" s="24">
        <v>203286.76</v>
      </c>
    </row>
    <row r="153" spans="1:7" x14ac:dyDescent="0.25">
      <c r="A153" s="25" t="s">
        <v>17</v>
      </c>
      <c r="B153" s="25">
        <v>150</v>
      </c>
      <c r="C153" s="25">
        <v>2</v>
      </c>
      <c r="D153" s="24">
        <v>5728573</v>
      </c>
      <c r="E153" s="24">
        <v>4220467.55</v>
      </c>
      <c r="F153" s="24">
        <f>SUM(D153-E153)</f>
        <v>1508105.4500000002</v>
      </c>
      <c r="G153" s="24">
        <v>271458.98</v>
      </c>
    </row>
    <row r="154" spans="1:7" x14ac:dyDescent="0.25">
      <c r="A154" s="25" t="s">
        <v>14</v>
      </c>
      <c r="B154" s="25">
        <v>106</v>
      </c>
      <c r="C154" s="25">
        <v>2</v>
      </c>
      <c r="D154" s="24">
        <v>5792141.0499999998</v>
      </c>
      <c r="E154" s="24">
        <v>4176675.7</v>
      </c>
      <c r="F154" s="24">
        <f>SUM(D154-E154)</f>
        <v>1615465.3499999996</v>
      </c>
      <c r="G154" s="24">
        <v>525026.24</v>
      </c>
    </row>
    <row r="155" spans="1:7" x14ac:dyDescent="0.25">
      <c r="A155" s="29" t="s">
        <v>15</v>
      </c>
      <c r="B155" s="29">
        <f t="shared" ref="B155:G155" si="18">SUM(B151:B154)</f>
        <v>439</v>
      </c>
      <c r="C155" s="29">
        <f t="shared" si="18"/>
        <v>63</v>
      </c>
      <c r="D155" s="30">
        <f t="shared" si="18"/>
        <v>16101403.25</v>
      </c>
      <c r="E155" s="30">
        <f t="shared" si="18"/>
        <v>11553908</v>
      </c>
      <c r="F155" s="30">
        <f t="shared" si="18"/>
        <v>4547495.25</v>
      </c>
      <c r="G155" s="30">
        <f t="shared" si="18"/>
        <v>1166705.58</v>
      </c>
    </row>
    <row r="156" spans="1:7" x14ac:dyDescent="0.25">
      <c r="A156" s="25"/>
      <c r="B156" s="25"/>
      <c r="C156" s="25"/>
      <c r="D156" s="24"/>
      <c r="E156" s="24"/>
      <c r="F156" s="24"/>
      <c r="G156" s="24"/>
    </row>
    <row r="157" spans="1:7" ht="13.8" thickBot="1" x14ac:dyDescent="0.3">
      <c r="A157" s="23" t="s">
        <v>37</v>
      </c>
      <c r="B157" s="23"/>
      <c r="C157" s="31"/>
      <c r="D157" s="31"/>
      <c r="E157" s="31"/>
      <c r="F157" s="31"/>
      <c r="G157" s="31"/>
    </row>
    <row r="158" spans="1:7" ht="13.8" thickTop="1" x14ac:dyDescent="0.25">
      <c r="A158" s="32" t="s">
        <v>1</v>
      </c>
      <c r="B158" s="33" t="s">
        <v>2</v>
      </c>
      <c r="C158" s="33" t="s">
        <v>2</v>
      </c>
      <c r="D158" s="33" t="s">
        <v>7</v>
      </c>
      <c r="E158" s="33" t="s">
        <v>7</v>
      </c>
      <c r="F158" s="33" t="s">
        <v>5</v>
      </c>
      <c r="G158" s="34" t="s">
        <v>10</v>
      </c>
    </row>
    <row r="159" spans="1:7" ht="13.8" thickBot="1" x14ac:dyDescent="0.3">
      <c r="A159" s="35" t="s">
        <v>0</v>
      </c>
      <c r="B159" s="36" t="s">
        <v>3</v>
      </c>
      <c r="C159" s="36" t="s">
        <v>4</v>
      </c>
      <c r="D159" s="36" t="s">
        <v>8</v>
      </c>
      <c r="E159" s="36" t="s">
        <v>9</v>
      </c>
      <c r="F159" s="36" t="s">
        <v>6</v>
      </c>
      <c r="G159" s="37" t="s">
        <v>11</v>
      </c>
    </row>
    <row r="160" spans="1:7" ht="13.8" thickTop="1" x14ac:dyDescent="0.25">
      <c r="A160" s="25" t="s">
        <v>12</v>
      </c>
      <c r="B160" s="25">
        <v>27</v>
      </c>
      <c r="C160" s="25">
        <v>9</v>
      </c>
      <c r="D160" s="24">
        <v>1513440</v>
      </c>
      <c r="E160" s="24">
        <v>1103032.05</v>
      </c>
      <c r="F160" s="24">
        <f>SUM(D160-E160)</f>
        <v>410407.94999999995</v>
      </c>
      <c r="G160" s="24">
        <v>106706.07</v>
      </c>
    </row>
    <row r="161" spans="1:7" x14ac:dyDescent="0.25">
      <c r="A161" s="25" t="s">
        <v>13</v>
      </c>
      <c r="B161" s="25">
        <v>21</v>
      </c>
      <c r="C161" s="25">
        <v>7</v>
      </c>
      <c r="D161" s="24">
        <v>727773</v>
      </c>
      <c r="E161" s="24">
        <v>517400.4</v>
      </c>
      <c r="F161" s="24">
        <f>SUM(D161-E161)</f>
        <v>210372.59999999998</v>
      </c>
      <c r="G161" s="24">
        <v>54696.88</v>
      </c>
    </row>
    <row r="162" spans="1:7" x14ac:dyDescent="0.25">
      <c r="A162" s="25" t="s">
        <v>17</v>
      </c>
      <c r="B162" s="25">
        <v>128</v>
      </c>
      <c r="C162" s="25">
        <v>2</v>
      </c>
      <c r="D162" s="24">
        <v>4567543.45</v>
      </c>
      <c r="E162" s="24">
        <v>3430152.05</v>
      </c>
      <c r="F162" s="24">
        <f>SUM(D162-E162)</f>
        <v>1137391.4000000004</v>
      </c>
      <c r="G162" s="24">
        <v>204730.45</v>
      </c>
    </row>
    <row r="163" spans="1:7" x14ac:dyDescent="0.25">
      <c r="A163" s="25" t="s">
        <v>14</v>
      </c>
      <c r="B163" s="25">
        <v>33</v>
      </c>
      <c r="C163" s="25">
        <v>1</v>
      </c>
      <c r="D163" s="24">
        <v>3260320</v>
      </c>
      <c r="E163" s="24">
        <v>2410635.4</v>
      </c>
      <c r="F163" s="24">
        <f>SUM(D163-E163)</f>
        <v>849684.60000000009</v>
      </c>
      <c r="G163" s="24">
        <v>276147.5</v>
      </c>
    </row>
    <row r="164" spans="1:7" x14ac:dyDescent="0.25">
      <c r="A164" s="29" t="s">
        <v>15</v>
      </c>
      <c r="B164" s="29">
        <f t="shared" ref="B164:G164" si="19">SUM(B160:B163)</f>
        <v>209</v>
      </c>
      <c r="C164" s="29">
        <f t="shared" si="19"/>
        <v>19</v>
      </c>
      <c r="D164" s="30">
        <f t="shared" si="19"/>
        <v>10069076.449999999</v>
      </c>
      <c r="E164" s="30">
        <f>SUM(E160:E163)</f>
        <v>7461219.9000000004</v>
      </c>
      <c r="F164" s="30">
        <f t="shared" si="19"/>
        <v>2607856.5500000003</v>
      </c>
      <c r="G164" s="30">
        <f t="shared" si="19"/>
        <v>642280.9</v>
      </c>
    </row>
    <row r="165" spans="1:7" x14ac:dyDescent="0.25">
      <c r="A165" s="31"/>
      <c r="B165" s="31"/>
      <c r="C165" s="31"/>
      <c r="D165" s="31"/>
      <c r="E165" s="31"/>
      <c r="F165" s="31"/>
      <c r="G165" s="31"/>
    </row>
    <row r="166" spans="1:7" ht="13.8" thickBot="1" x14ac:dyDescent="0.3">
      <c r="A166" s="23" t="s">
        <v>38</v>
      </c>
      <c r="B166" s="23"/>
      <c r="C166" s="31"/>
      <c r="D166" s="31"/>
      <c r="E166" s="31"/>
      <c r="F166" s="31"/>
      <c r="G166" s="31"/>
    </row>
    <row r="167" spans="1:7" ht="13.8" thickTop="1" x14ac:dyDescent="0.25">
      <c r="A167" s="32" t="s">
        <v>1</v>
      </c>
      <c r="B167" s="33" t="s">
        <v>2</v>
      </c>
      <c r="C167" s="33" t="s">
        <v>2</v>
      </c>
      <c r="D167" s="33" t="s">
        <v>7</v>
      </c>
      <c r="E167" s="33" t="s">
        <v>7</v>
      </c>
      <c r="F167" s="33" t="s">
        <v>5</v>
      </c>
      <c r="G167" s="34" t="s">
        <v>10</v>
      </c>
    </row>
    <row r="168" spans="1:7" ht="13.8" thickBot="1" x14ac:dyDescent="0.3">
      <c r="A168" s="35" t="s">
        <v>0</v>
      </c>
      <c r="B168" s="36" t="s">
        <v>3</v>
      </c>
      <c r="C168" s="36" t="s">
        <v>4</v>
      </c>
      <c r="D168" s="36" t="s">
        <v>8</v>
      </c>
      <c r="E168" s="36" t="s">
        <v>9</v>
      </c>
      <c r="F168" s="36" t="s">
        <v>6</v>
      </c>
      <c r="G168" s="37" t="s">
        <v>11</v>
      </c>
    </row>
    <row r="169" spans="1:7" ht="13.8" thickTop="1" x14ac:dyDescent="0.25">
      <c r="A169" s="25" t="s">
        <v>12</v>
      </c>
      <c r="B169" s="25">
        <v>9</v>
      </c>
      <c r="C169" s="25">
        <v>3</v>
      </c>
      <c r="D169" s="24">
        <v>434916.45</v>
      </c>
      <c r="E169" s="24">
        <v>303304.59999999998</v>
      </c>
      <c r="F169" s="24">
        <f>SUM(D169-E169)</f>
        <v>131611.85000000003</v>
      </c>
      <c r="G169" s="24">
        <v>34219.08</v>
      </c>
    </row>
    <row r="170" spans="1:7" x14ac:dyDescent="0.25">
      <c r="A170" s="25" t="s">
        <v>14</v>
      </c>
      <c r="B170" s="25">
        <v>469</v>
      </c>
      <c r="C170" s="25">
        <v>10</v>
      </c>
      <c r="D170" s="24">
        <v>38466358.549999997</v>
      </c>
      <c r="E170" s="24">
        <v>28639562.800000001</v>
      </c>
      <c r="F170" s="24">
        <f>SUM(D170-E170)</f>
        <v>9826795.7499999963</v>
      </c>
      <c r="G170" s="24">
        <v>3193708.62</v>
      </c>
    </row>
    <row r="171" spans="1:7" x14ac:dyDescent="0.25">
      <c r="A171" s="29" t="s">
        <v>15</v>
      </c>
      <c r="B171" s="29">
        <f t="shared" ref="B171:G171" si="20">SUM(B169:B170)</f>
        <v>478</v>
      </c>
      <c r="C171" s="29">
        <f t="shared" si="20"/>
        <v>13</v>
      </c>
      <c r="D171" s="30">
        <f t="shared" si="20"/>
        <v>38901275</v>
      </c>
      <c r="E171" s="30">
        <f t="shared" si="20"/>
        <v>28942867.400000002</v>
      </c>
      <c r="F171" s="30">
        <f t="shared" si="20"/>
        <v>9958407.5999999959</v>
      </c>
      <c r="G171" s="30">
        <f t="shared" si="20"/>
        <v>3227927.7</v>
      </c>
    </row>
    <row r="172" spans="1:7" x14ac:dyDescent="0.25">
      <c r="A172" s="31"/>
      <c r="B172" s="31"/>
      <c r="C172" s="31"/>
      <c r="D172" s="31"/>
      <c r="E172" s="31"/>
      <c r="F172" s="31"/>
      <c r="G172" s="31"/>
    </row>
    <row r="173" spans="1:7" ht="13.8" thickBot="1" x14ac:dyDescent="0.3">
      <c r="A173" s="23" t="s">
        <v>39</v>
      </c>
      <c r="B173" s="23"/>
      <c r="C173" s="31"/>
      <c r="D173" s="31"/>
      <c r="E173" s="31"/>
      <c r="F173" s="31"/>
      <c r="G173" s="31"/>
    </row>
    <row r="174" spans="1:7" ht="13.8" thickTop="1" x14ac:dyDescent="0.25">
      <c r="A174" s="32" t="s">
        <v>1</v>
      </c>
      <c r="B174" s="33" t="s">
        <v>2</v>
      </c>
      <c r="C174" s="33" t="s">
        <v>2</v>
      </c>
      <c r="D174" s="33" t="s">
        <v>7</v>
      </c>
      <c r="E174" s="33" t="s">
        <v>7</v>
      </c>
      <c r="F174" s="33" t="s">
        <v>5</v>
      </c>
      <c r="G174" s="34" t="s">
        <v>10</v>
      </c>
    </row>
    <row r="175" spans="1:7" ht="13.8" thickBot="1" x14ac:dyDescent="0.3">
      <c r="A175" s="35" t="s">
        <v>0</v>
      </c>
      <c r="B175" s="36" t="s">
        <v>3</v>
      </c>
      <c r="C175" s="36" t="s">
        <v>4</v>
      </c>
      <c r="D175" s="36" t="s">
        <v>8</v>
      </c>
      <c r="E175" s="36" t="s">
        <v>9</v>
      </c>
      <c r="F175" s="36" t="s">
        <v>6</v>
      </c>
      <c r="G175" s="37" t="s">
        <v>11</v>
      </c>
    </row>
    <row r="176" spans="1:7" ht="13.8" thickTop="1" x14ac:dyDescent="0.25">
      <c r="A176" s="25" t="s">
        <v>12</v>
      </c>
      <c r="B176" s="25">
        <v>18</v>
      </c>
      <c r="C176" s="25">
        <v>6</v>
      </c>
      <c r="D176" s="24">
        <v>614400.25</v>
      </c>
      <c r="E176" s="24">
        <v>445709.4</v>
      </c>
      <c r="F176" s="24">
        <f>SUM(D176-E176)</f>
        <v>168690.84999999998</v>
      </c>
      <c r="G176" s="24">
        <v>43859.62</v>
      </c>
    </row>
    <row r="177" spans="1:7" x14ac:dyDescent="0.25">
      <c r="A177" s="25" t="s">
        <v>13</v>
      </c>
      <c r="B177" s="25">
        <v>8</v>
      </c>
      <c r="C177" s="25">
        <v>3</v>
      </c>
      <c r="D177" s="24">
        <v>201849</v>
      </c>
      <c r="E177" s="24">
        <v>130473.8</v>
      </c>
      <c r="F177" s="24">
        <f>SUM(D177-E177)</f>
        <v>71375.199999999997</v>
      </c>
      <c r="G177" s="24">
        <v>18557.55</v>
      </c>
    </row>
    <row r="178" spans="1:7" x14ac:dyDescent="0.25">
      <c r="A178" s="25" t="s">
        <v>14</v>
      </c>
      <c r="B178" s="25">
        <v>295</v>
      </c>
      <c r="C178" s="25">
        <v>7</v>
      </c>
      <c r="D178" s="24">
        <v>17594964.300000001</v>
      </c>
      <c r="E178" s="24">
        <v>13127605.85</v>
      </c>
      <c r="F178" s="24">
        <f>SUM(D178-E178)</f>
        <v>4467358.4500000011</v>
      </c>
      <c r="G178" s="24">
        <v>1451891.5</v>
      </c>
    </row>
    <row r="179" spans="1:7" x14ac:dyDescent="0.25">
      <c r="A179" s="29" t="s">
        <v>15</v>
      </c>
      <c r="B179" s="29">
        <f t="shared" ref="B179:G179" si="21">SUM(B176:B178)</f>
        <v>321</v>
      </c>
      <c r="C179" s="29">
        <f t="shared" si="21"/>
        <v>16</v>
      </c>
      <c r="D179" s="30">
        <f t="shared" si="21"/>
        <v>18411213.550000001</v>
      </c>
      <c r="E179" s="30">
        <f t="shared" si="21"/>
        <v>13703789.049999999</v>
      </c>
      <c r="F179" s="30">
        <f t="shared" si="21"/>
        <v>4707424.5000000009</v>
      </c>
      <c r="G179" s="30">
        <f t="shared" si="21"/>
        <v>1514308.67</v>
      </c>
    </row>
    <row r="180" spans="1:7" x14ac:dyDescent="0.25">
      <c r="A180" s="31"/>
      <c r="B180" s="31"/>
      <c r="C180" s="31"/>
      <c r="D180" s="31"/>
      <c r="E180" s="31"/>
      <c r="F180" s="31"/>
      <c r="G180" s="31"/>
    </row>
    <row r="181" spans="1:7" ht="13.8" thickBot="1" x14ac:dyDescent="0.3">
      <c r="A181" s="23" t="s">
        <v>40</v>
      </c>
      <c r="B181" s="23"/>
      <c r="C181" s="31"/>
      <c r="D181" s="31"/>
      <c r="E181" s="31"/>
      <c r="F181" s="31"/>
      <c r="G181" s="31"/>
    </row>
    <row r="182" spans="1:7" ht="13.8" thickTop="1" x14ac:dyDescent="0.25">
      <c r="A182" s="32" t="s">
        <v>1</v>
      </c>
      <c r="B182" s="33" t="s">
        <v>2</v>
      </c>
      <c r="C182" s="33" t="s">
        <v>2</v>
      </c>
      <c r="D182" s="33" t="s">
        <v>7</v>
      </c>
      <c r="E182" s="33" t="s">
        <v>7</v>
      </c>
      <c r="F182" s="33" t="s">
        <v>5</v>
      </c>
      <c r="G182" s="34" t="s">
        <v>10</v>
      </c>
    </row>
    <row r="183" spans="1:7" ht="13.8" thickBot="1" x14ac:dyDescent="0.3">
      <c r="A183" s="35" t="s">
        <v>0</v>
      </c>
      <c r="B183" s="36" t="s">
        <v>3</v>
      </c>
      <c r="C183" s="36" t="s">
        <v>4</v>
      </c>
      <c r="D183" s="36" t="s">
        <v>8</v>
      </c>
      <c r="E183" s="36" t="s">
        <v>9</v>
      </c>
      <c r="F183" s="36" t="s">
        <v>6</v>
      </c>
      <c r="G183" s="37" t="s">
        <v>11</v>
      </c>
    </row>
    <row r="184" spans="1:7" ht="13.8" thickTop="1" x14ac:dyDescent="0.25">
      <c r="A184" s="25" t="s">
        <v>12</v>
      </c>
      <c r="B184" s="25">
        <v>40</v>
      </c>
      <c r="C184" s="25">
        <v>13</v>
      </c>
      <c r="D184" s="24">
        <v>2012724.8</v>
      </c>
      <c r="E184" s="24">
        <v>1432952.2</v>
      </c>
      <c r="F184" s="24">
        <f>SUM(D184-E184)</f>
        <v>579772.60000000009</v>
      </c>
      <c r="G184" s="24">
        <v>150740.88</v>
      </c>
    </row>
    <row r="185" spans="1:7" x14ac:dyDescent="0.25">
      <c r="A185" s="25" t="s">
        <v>13</v>
      </c>
      <c r="B185" s="25">
        <v>15</v>
      </c>
      <c r="C185" s="25">
        <v>6</v>
      </c>
      <c r="D185" s="24">
        <v>220874</v>
      </c>
      <c r="E185" s="24">
        <v>140791.9</v>
      </c>
      <c r="F185" s="24">
        <f>SUM(D185-E185)</f>
        <v>80082.100000000006</v>
      </c>
      <c r="G185" s="24">
        <v>20821.349999999999</v>
      </c>
    </row>
    <row r="186" spans="1:7" x14ac:dyDescent="0.25">
      <c r="A186" s="25" t="s">
        <v>17</v>
      </c>
      <c r="B186" s="25">
        <v>131</v>
      </c>
      <c r="C186" s="25">
        <v>2</v>
      </c>
      <c r="D186" s="24">
        <v>3631166.55</v>
      </c>
      <c r="E186" s="24">
        <v>2741480.3</v>
      </c>
      <c r="F186" s="24">
        <f>SUM(D186-E186)</f>
        <v>889686.25</v>
      </c>
      <c r="G186" s="24">
        <v>160143.53</v>
      </c>
    </row>
    <row r="187" spans="1:7" x14ac:dyDescent="0.25">
      <c r="A187" s="25" t="s">
        <v>14</v>
      </c>
      <c r="B187" s="25">
        <v>202</v>
      </c>
      <c r="C187" s="25">
        <v>5</v>
      </c>
      <c r="D187" s="24">
        <v>12843331.300000001</v>
      </c>
      <c r="E187" s="24">
        <v>9679464.9000000004</v>
      </c>
      <c r="F187" s="24">
        <f>SUM(D187-E187)</f>
        <v>3163866.4000000004</v>
      </c>
      <c r="G187" s="24">
        <v>1028256.58</v>
      </c>
    </row>
    <row r="188" spans="1:7" x14ac:dyDescent="0.25">
      <c r="A188" s="29" t="s">
        <v>15</v>
      </c>
      <c r="B188" s="29">
        <f t="shared" ref="B188:G188" si="22">SUM(B184:B187)</f>
        <v>388</v>
      </c>
      <c r="C188" s="29">
        <f t="shared" si="22"/>
        <v>26</v>
      </c>
      <c r="D188" s="30">
        <f t="shared" si="22"/>
        <v>18708096.649999999</v>
      </c>
      <c r="E188" s="30">
        <f t="shared" si="22"/>
        <v>13994689.300000001</v>
      </c>
      <c r="F188" s="30">
        <f t="shared" si="22"/>
        <v>4713407.3500000006</v>
      </c>
      <c r="G188" s="30">
        <f t="shared" si="22"/>
        <v>1359962.3399999999</v>
      </c>
    </row>
    <row r="189" spans="1:7" x14ac:dyDescent="0.25">
      <c r="A189" s="31"/>
      <c r="B189" s="31"/>
      <c r="C189" s="31"/>
      <c r="D189" s="31"/>
      <c r="E189" s="31"/>
      <c r="F189" s="31"/>
      <c r="G189" s="31"/>
    </row>
    <row r="190" spans="1:7" ht="13.8" thickBot="1" x14ac:dyDescent="0.3">
      <c r="A190" s="23" t="s">
        <v>41</v>
      </c>
      <c r="B190" s="23"/>
      <c r="C190" s="31"/>
      <c r="D190" s="31"/>
      <c r="E190" s="31"/>
      <c r="F190" s="31"/>
      <c r="G190" s="31"/>
    </row>
    <row r="191" spans="1:7" ht="13.8" thickTop="1" x14ac:dyDescent="0.25">
      <c r="A191" s="32"/>
      <c r="B191" s="33" t="s">
        <v>2</v>
      </c>
      <c r="C191" s="33" t="s">
        <v>2</v>
      </c>
      <c r="D191" s="33" t="s">
        <v>7</v>
      </c>
      <c r="E191" s="33" t="s">
        <v>7</v>
      </c>
      <c r="F191" s="33" t="s">
        <v>5</v>
      </c>
      <c r="G191" s="34" t="s">
        <v>10</v>
      </c>
    </row>
    <row r="192" spans="1:7" ht="13.8" thickBot="1" x14ac:dyDescent="0.3">
      <c r="A192" s="35" t="s">
        <v>0</v>
      </c>
      <c r="B192" s="36" t="s">
        <v>3</v>
      </c>
      <c r="C192" s="36" t="s">
        <v>4</v>
      </c>
      <c r="D192" s="36" t="s">
        <v>8</v>
      </c>
      <c r="E192" s="36" t="s">
        <v>9</v>
      </c>
      <c r="F192" s="36" t="s">
        <v>6</v>
      </c>
      <c r="G192" s="37" t="s">
        <v>11</v>
      </c>
    </row>
    <row r="193" spans="1:7" ht="13.8" thickTop="1" x14ac:dyDescent="0.25">
      <c r="A193" s="25" t="s">
        <v>12</v>
      </c>
      <c r="B193" s="25">
        <v>79</v>
      </c>
      <c r="C193" s="25">
        <v>27</v>
      </c>
      <c r="D193" s="24">
        <v>2455968</v>
      </c>
      <c r="E193" s="24">
        <v>1757701.35</v>
      </c>
      <c r="F193" s="24">
        <f>SUM(D193-E193)</f>
        <v>698266.64999999991</v>
      </c>
      <c r="G193" s="24">
        <v>181549.33</v>
      </c>
    </row>
    <row r="194" spans="1:7" x14ac:dyDescent="0.25">
      <c r="A194" s="25" t="s">
        <v>13</v>
      </c>
      <c r="B194" s="25">
        <v>34</v>
      </c>
      <c r="C194" s="25">
        <v>11</v>
      </c>
      <c r="D194" s="24">
        <v>1342791.7</v>
      </c>
      <c r="E194" s="24">
        <v>933408.85</v>
      </c>
      <c r="F194" s="24">
        <f>SUM(D194-E194)</f>
        <v>409382.85</v>
      </c>
      <c r="G194" s="24">
        <v>106439.54</v>
      </c>
    </row>
    <row r="195" spans="1:7" x14ac:dyDescent="0.25">
      <c r="A195" s="25" t="s">
        <v>17</v>
      </c>
      <c r="B195" s="25">
        <v>8</v>
      </c>
      <c r="C195" s="25">
        <v>1</v>
      </c>
      <c r="D195" s="24">
        <v>11618</v>
      </c>
      <c r="E195" s="24">
        <v>7400.2</v>
      </c>
      <c r="F195" s="24">
        <f>SUM(D195-E195)</f>
        <v>4217.8</v>
      </c>
      <c r="G195" s="24">
        <v>759.2</v>
      </c>
    </row>
    <row r="196" spans="1:7" x14ac:dyDescent="0.25">
      <c r="A196" s="25" t="s">
        <v>14</v>
      </c>
      <c r="B196" s="25">
        <v>408</v>
      </c>
      <c r="C196" s="25">
        <v>10</v>
      </c>
      <c r="D196" s="24">
        <v>24077711.25</v>
      </c>
      <c r="E196" s="24">
        <v>17683404.050000001</v>
      </c>
      <c r="F196" s="24">
        <f>SUM(D196-E196)</f>
        <v>6394307.1999999993</v>
      </c>
      <c r="G196" s="24">
        <v>2078149.84</v>
      </c>
    </row>
    <row r="197" spans="1:7" x14ac:dyDescent="0.25">
      <c r="A197" s="29" t="s">
        <v>15</v>
      </c>
      <c r="B197" s="29">
        <f t="shared" ref="B197:G197" si="23">SUM(B193:B196)</f>
        <v>529</v>
      </c>
      <c r="C197" s="29">
        <f t="shared" si="23"/>
        <v>49</v>
      </c>
      <c r="D197" s="30">
        <f t="shared" si="23"/>
        <v>27888088.949999999</v>
      </c>
      <c r="E197" s="30">
        <f t="shared" si="23"/>
        <v>20381914.450000003</v>
      </c>
      <c r="F197" s="30">
        <f t="shared" si="23"/>
        <v>7506174.4999999991</v>
      </c>
      <c r="G197" s="30">
        <f t="shared" si="23"/>
        <v>2366897.91</v>
      </c>
    </row>
    <row r="198" spans="1:7" x14ac:dyDescent="0.25">
      <c r="A198" s="31"/>
      <c r="B198" s="31"/>
      <c r="C198" s="31"/>
      <c r="D198" s="31"/>
      <c r="E198" s="31"/>
      <c r="F198" s="31"/>
      <c r="G198" s="31"/>
    </row>
    <row r="199" spans="1:7" ht="13.8" thickBot="1" x14ac:dyDescent="0.3">
      <c r="A199" s="23" t="s">
        <v>42</v>
      </c>
      <c r="B199" s="23"/>
      <c r="C199" s="31"/>
      <c r="D199" s="31"/>
      <c r="E199" s="31"/>
      <c r="F199" s="31"/>
      <c r="G199" s="31"/>
    </row>
    <row r="200" spans="1:7" ht="13.8" thickTop="1" x14ac:dyDescent="0.25">
      <c r="A200" s="32" t="s">
        <v>1</v>
      </c>
      <c r="B200" s="33" t="s">
        <v>2</v>
      </c>
      <c r="C200" s="33" t="s">
        <v>2</v>
      </c>
      <c r="D200" s="33" t="s">
        <v>7</v>
      </c>
      <c r="E200" s="33" t="s">
        <v>7</v>
      </c>
      <c r="F200" s="33" t="s">
        <v>5</v>
      </c>
      <c r="G200" s="34" t="s">
        <v>10</v>
      </c>
    </row>
    <row r="201" spans="1:7" ht="13.8" thickBot="1" x14ac:dyDescent="0.3">
      <c r="A201" s="35" t="s">
        <v>0</v>
      </c>
      <c r="B201" s="36" t="s">
        <v>3</v>
      </c>
      <c r="C201" s="36" t="s">
        <v>4</v>
      </c>
      <c r="D201" s="36" t="s">
        <v>8</v>
      </c>
      <c r="E201" s="36" t="s">
        <v>9</v>
      </c>
      <c r="F201" s="36" t="s">
        <v>6</v>
      </c>
      <c r="G201" s="37" t="s">
        <v>11</v>
      </c>
    </row>
    <row r="202" spans="1:7" ht="13.8" thickTop="1" x14ac:dyDescent="0.25">
      <c r="A202" s="25" t="s">
        <v>12</v>
      </c>
      <c r="B202" s="25">
        <v>110</v>
      </c>
      <c r="C202" s="25">
        <v>37</v>
      </c>
      <c r="D202" s="24">
        <v>3529432.55</v>
      </c>
      <c r="E202" s="24">
        <v>2511307.5499999998</v>
      </c>
      <c r="F202" s="24">
        <f>SUM(D202-E202)</f>
        <v>1018125</v>
      </c>
      <c r="G202" s="24">
        <v>264712.5</v>
      </c>
    </row>
    <row r="203" spans="1:7" x14ac:dyDescent="0.25">
      <c r="A203" s="25" t="s">
        <v>13</v>
      </c>
      <c r="B203" s="25">
        <v>44</v>
      </c>
      <c r="C203" s="25">
        <v>14</v>
      </c>
      <c r="D203" s="24">
        <v>679473</v>
      </c>
      <c r="E203" s="24">
        <v>493313.05</v>
      </c>
      <c r="F203" s="24">
        <f>SUM(D203-E203)</f>
        <v>186159.95</v>
      </c>
      <c r="G203" s="24">
        <v>48401.59</v>
      </c>
    </row>
    <row r="204" spans="1:7" x14ac:dyDescent="0.25">
      <c r="A204" s="25" t="s">
        <v>16</v>
      </c>
      <c r="B204" s="25">
        <v>0</v>
      </c>
      <c r="C204" s="25">
        <v>0</v>
      </c>
      <c r="D204" s="24">
        <v>0</v>
      </c>
      <c r="E204" s="24">
        <v>0</v>
      </c>
      <c r="F204" s="24">
        <f>SUM(D204-E204)</f>
        <v>0</v>
      </c>
      <c r="G204" s="24">
        <v>0</v>
      </c>
    </row>
    <row r="205" spans="1:7" x14ac:dyDescent="0.25">
      <c r="A205" s="25" t="s">
        <v>17</v>
      </c>
      <c r="B205" s="25">
        <v>51</v>
      </c>
      <c r="C205" s="25">
        <v>2</v>
      </c>
      <c r="D205" s="24">
        <v>1423669</v>
      </c>
      <c r="E205" s="24">
        <v>1027625.8</v>
      </c>
      <c r="F205" s="24">
        <f>SUM(D205-E205)</f>
        <v>396043.19999999995</v>
      </c>
      <c r="G205" s="24">
        <v>71287.78</v>
      </c>
    </row>
    <row r="206" spans="1:7" x14ac:dyDescent="0.25">
      <c r="A206" s="25" t="s">
        <v>14</v>
      </c>
      <c r="B206" s="25">
        <v>678</v>
      </c>
      <c r="C206" s="25">
        <v>16</v>
      </c>
      <c r="D206" s="24">
        <v>61207405.450000003</v>
      </c>
      <c r="E206" s="24">
        <v>45439932.149999999</v>
      </c>
      <c r="F206" s="24">
        <f>SUM(D206-E206)</f>
        <v>15767473.300000004</v>
      </c>
      <c r="G206" s="24">
        <v>5124428.82</v>
      </c>
    </row>
    <row r="207" spans="1:7" x14ac:dyDescent="0.25">
      <c r="A207" s="29" t="s">
        <v>15</v>
      </c>
      <c r="B207" s="29">
        <f t="shared" ref="B207:G207" si="24">SUM(B202:B206)</f>
        <v>883</v>
      </c>
      <c r="C207" s="29">
        <f>SUM(C202:C206)</f>
        <v>69</v>
      </c>
      <c r="D207" s="30">
        <f t="shared" si="24"/>
        <v>66839980</v>
      </c>
      <c r="E207" s="30">
        <f t="shared" si="24"/>
        <v>49472178.549999997</v>
      </c>
      <c r="F207" s="30">
        <f t="shared" si="24"/>
        <v>17367801.450000003</v>
      </c>
      <c r="G207" s="30">
        <f t="shared" si="24"/>
        <v>5508830.6900000004</v>
      </c>
    </row>
    <row r="208" spans="1:7" x14ac:dyDescent="0.25">
      <c r="A208" s="31"/>
      <c r="B208" s="31"/>
      <c r="C208" s="31"/>
      <c r="D208" s="31"/>
      <c r="E208" s="31"/>
      <c r="F208" s="31"/>
      <c r="G208" s="31"/>
    </row>
    <row r="209" spans="1:7" ht="13.8" thickBot="1" x14ac:dyDescent="0.3">
      <c r="A209" s="23" t="s">
        <v>43</v>
      </c>
      <c r="B209" s="23"/>
      <c r="C209" s="31"/>
      <c r="D209" s="31"/>
      <c r="E209" s="31"/>
      <c r="F209" s="31"/>
      <c r="G209" s="31"/>
    </row>
    <row r="210" spans="1:7" ht="13.8" thickTop="1" x14ac:dyDescent="0.25">
      <c r="A210" s="32" t="s">
        <v>1</v>
      </c>
      <c r="B210" s="33" t="s">
        <v>2</v>
      </c>
      <c r="C210" s="33" t="s">
        <v>2</v>
      </c>
      <c r="D210" s="33" t="s">
        <v>7</v>
      </c>
      <c r="E210" s="33" t="s">
        <v>7</v>
      </c>
      <c r="F210" s="33" t="s">
        <v>5</v>
      </c>
      <c r="G210" s="34" t="s">
        <v>10</v>
      </c>
    </row>
    <row r="211" spans="1:7" ht="13.8" thickBot="1" x14ac:dyDescent="0.3">
      <c r="A211" s="35" t="s">
        <v>0</v>
      </c>
      <c r="B211" s="36" t="s">
        <v>3</v>
      </c>
      <c r="C211" s="36" t="s">
        <v>4</v>
      </c>
      <c r="D211" s="36" t="s">
        <v>8</v>
      </c>
      <c r="E211" s="36" t="s">
        <v>9</v>
      </c>
      <c r="F211" s="36" t="s">
        <v>6</v>
      </c>
      <c r="G211" s="37" t="s">
        <v>11</v>
      </c>
    </row>
    <row r="212" spans="1:7" ht="13.8" thickTop="1" x14ac:dyDescent="0.25">
      <c r="A212" s="25" t="s">
        <v>12</v>
      </c>
      <c r="B212" s="25">
        <v>88</v>
      </c>
      <c r="C212" s="25">
        <v>30</v>
      </c>
      <c r="D212" s="24">
        <v>2383083</v>
      </c>
      <c r="E212" s="24">
        <v>1675792.6</v>
      </c>
      <c r="F212" s="24">
        <f>SUM(D212-E212)</f>
        <v>707290.39999999991</v>
      </c>
      <c r="G212" s="24">
        <v>183895.5</v>
      </c>
    </row>
    <row r="213" spans="1:7" x14ac:dyDescent="0.25">
      <c r="A213" s="25" t="s">
        <v>13</v>
      </c>
      <c r="B213" s="25">
        <v>15</v>
      </c>
      <c r="C213" s="25">
        <v>5</v>
      </c>
      <c r="D213" s="24">
        <v>99192</v>
      </c>
      <c r="E213" s="24">
        <v>74886.75</v>
      </c>
      <c r="F213" s="24">
        <f>SUM(D213-E213)</f>
        <v>24305.25</v>
      </c>
      <c r="G213" s="24">
        <v>6319.37</v>
      </c>
    </row>
    <row r="214" spans="1:7" x14ac:dyDescent="0.25">
      <c r="A214" s="25" t="s">
        <v>16</v>
      </c>
      <c r="B214" s="25">
        <v>6</v>
      </c>
      <c r="C214" s="25">
        <v>2</v>
      </c>
      <c r="D214" s="24">
        <v>62544</v>
      </c>
      <c r="E214" s="24">
        <v>42730.25</v>
      </c>
      <c r="F214" s="24">
        <f>SUM(D214-E214)</f>
        <v>19813.75</v>
      </c>
      <c r="G214" s="24">
        <v>5151.58</v>
      </c>
    </row>
    <row r="215" spans="1:7" x14ac:dyDescent="0.25">
      <c r="A215" s="25" t="s">
        <v>14</v>
      </c>
      <c r="B215" s="25">
        <v>194</v>
      </c>
      <c r="C215" s="25">
        <v>5</v>
      </c>
      <c r="D215" s="24">
        <v>9301162</v>
      </c>
      <c r="E215" s="24">
        <v>6778495.5499999998</v>
      </c>
      <c r="F215" s="24">
        <f>SUM(D215-E215)</f>
        <v>2522666.4500000002</v>
      </c>
      <c r="G215" s="24">
        <v>819866.6</v>
      </c>
    </row>
    <row r="216" spans="1:7" x14ac:dyDescent="0.25">
      <c r="A216" s="29" t="s">
        <v>15</v>
      </c>
      <c r="B216" s="29">
        <f t="shared" ref="B216" si="25">SUM(B211:B215)</f>
        <v>303</v>
      </c>
      <c r="C216" s="29">
        <f t="shared" ref="C216:G216" si="26">SUM(C212:C215)</f>
        <v>42</v>
      </c>
      <c r="D216" s="30">
        <f t="shared" si="26"/>
        <v>11845981</v>
      </c>
      <c r="E216" s="30">
        <f t="shared" si="26"/>
        <v>8571905.1500000004</v>
      </c>
      <c r="F216" s="30">
        <f t="shared" si="26"/>
        <v>3274075.85</v>
      </c>
      <c r="G216" s="30">
        <f t="shared" si="26"/>
        <v>1015233.0499999999</v>
      </c>
    </row>
    <row r="217" spans="1:7" x14ac:dyDescent="0.25">
      <c r="A217" s="31"/>
      <c r="B217" s="31"/>
      <c r="C217" s="31"/>
      <c r="D217" s="31"/>
      <c r="E217" s="31"/>
      <c r="F217" s="31"/>
      <c r="G217" s="31"/>
    </row>
    <row r="218" spans="1:7" ht="13.8" thickBot="1" x14ac:dyDescent="0.3">
      <c r="A218" s="23" t="s">
        <v>44</v>
      </c>
      <c r="B218" s="23"/>
      <c r="C218" s="31"/>
      <c r="D218" s="31"/>
      <c r="E218" s="31"/>
      <c r="F218" s="31"/>
      <c r="G218" s="31"/>
    </row>
    <row r="219" spans="1:7" ht="13.8" thickTop="1" x14ac:dyDescent="0.25">
      <c r="A219" s="32" t="s">
        <v>1</v>
      </c>
      <c r="B219" s="33" t="s">
        <v>2</v>
      </c>
      <c r="C219" s="33" t="s">
        <v>2</v>
      </c>
      <c r="D219" s="33" t="s">
        <v>7</v>
      </c>
      <c r="E219" s="33" t="s">
        <v>7</v>
      </c>
      <c r="F219" s="33" t="s">
        <v>5</v>
      </c>
      <c r="G219" s="34" t="s">
        <v>10</v>
      </c>
    </row>
    <row r="220" spans="1:7" ht="13.8" thickBot="1" x14ac:dyDescent="0.3">
      <c r="A220" s="35" t="s">
        <v>0</v>
      </c>
      <c r="B220" s="36" t="s">
        <v>3</v>
      </c>
      <c r="C220" s="36" t="s">
        <v>4</v>
      </c>
      <c r="D220" s="36" t="s">
        <v>8</v>
      </c>
      <c r="E220" s="36" t="s">
        <v>9</v>
      </c>
      <c r="F220" s="36" t="s">
        <v>6</v>
      </c>
      <c r="G220" s="37" t="s">
        <v>11</v>
      </c>
    </row>
    <row r="221" spans="1:7" ht="13.8" thickTop="1" x14ac:dyDescent="0.25">
      <c r="A221" s="25" t="s">
        <v>12</v>
      </c>
      <c r="B221" s="25">
        <v>6</v>
      </c>
      <c r="C221" s="25">
        <v>2</v>
      </c>
      <c r="D221" s="24">
        <v>229308</v>
      </c>
      <c r="E221" s="24">
        <v>152288.29999999999</v>
      </c>
      <c r="F221" s="24">
        <f>SUM(D221-E221)</f>
        <v>77019.700000000012</v>
      </c>
      <c r="G221" s="24">
        <v>20025.12</v>
      </c>
    </row>
    <row r="222" spans="1:7" x14ac:dyDescent="0.25">
      <c r="A222" s="25" t="s">
        <v>13</v>
      </c>
      <c r="B222" s="25">
        <v>16</v>
      </c>
      <c r="C222" s="25">
        <v>5</v>
      </c>
      <c r="D222" s="24">
        <v>440269.9</v>
      </c>
      <c r="E222" s="24">
        <v>301084.15000000002</v>
      </c>
      <c r="F222" s="24">
        <f>SUM(D222-E222)</f>
        <v>139185.75</v>
      </c>
      <c r="G222" s="24">
        <v>36188.300000000003</v>
      </c>
    </row>
    <row r="223" spans="1:7" x14ac:dyDescent="0.25">
      <c r="A223" s="29" t="s">
        <v>15</v>
      </c>
      <c r="B223" s="29">
        <f t="shared" ref="B223:G223" si="27">SUM(B221:B222)</f>
        <v>22</v>
      </c>
      <c r="C223" s="29">
        <f t="shared" si="27"/>
        <v>7</v>
      </c>
      <c r="D223" s="30">
        <f t="shared" si="27"/>
        <v>669577.9</v>
      </c>
      <c r="E223" s="30">
        <f t="shared" si="27"/>
        <v>453372.45</v>
      </c>
      <c r="F223" s="30">
        <f t="shared" si="27"/>
        <v>216205.45</v>
      </c>
      <c r="G223" s="30">
        <f t="shared" si="27"/>
        <v>56213.42</v>
      </c>
    </row>
    <row r="224" spans="1:7" x14ac:dyDescent="0.25">
      <c r="A224" s="31"/>
      <c r="B224" s="31"/>
      <c r="C224" s="31"/>
      <c r="D224" s="31"/>
      <c r="E224" s="31"/>
      <c r="F224" s="31"/>
      <c r="G224" s="31"/>
    </row>
    <row r="225" spans="1:7" ht="13.8" thickBot="1" x14ac:dyDescent="0.3">
      <c r="A225" s="23" t="s">
        <v>45</v>
      </c>
      <c r="B225" s="23"/>
      <c r="C225" s="31"/>
      <c r="D225" s="31"/>
      <c r="E225" s="31"/>
      <c r="F225" s="31"/>
      <c r="G225" s="31"/>
    </row>
    <row r="226" spans="1:7" ht="13.8" thickTop="1" x14ac:dyDescent="0.25">
      <c r="A226" s="32" t="s">
        <v>1</v>
      </c>
      <c r="B226" s="33" t="s">
        <v>2</v>
      </c>
      <c r="C226" s="33" t="s">
        <v>2</v>
      </c>
      <c r="D226" s="33" t="s">
        <v>7</v>
      </c>
      <c r="E226" s="33" t="s">
        <v>7</v>
      </c>
      <c r="F226" s="33" t="s">
        <v>5</v>
      </c>
      <c r="G226" s="34" t="s">
        <v>10</v>
      </c>
    </row>
    <row r="227" spans="1:7" ht="13.8" thickBot="1" x14ac:dyDescent="0.3">
      <c r="A227" s="35" t="s">
        <v>0</v>
      </c>
      <c r="B227" s="36" t="s">
        <v>3</v>
      </c>
      <c r="C227" s="36" t="s">
        <v>4</v>
      </c>
      <c r="D227" s="36" t="s">
        <v>8</v>
      </c>
      <c r="E227" s="36" t="s">
        <v>9</v>
      </c>
      <c r="F227" s="36" t="s">
        <v>6</v>
      </c>
      <c r="G227" s="37" t="s">
        <v>11</v>
      </c>
    </row>
    <row r="228" spans="1:7" ht="13.8" thickTop="1" x14ac:dyDescent="0.25">
      <c r="A228" s="25" t="s">
        <v>12</v>
      </c>
      <c r="B228" s="25">
        <v>150</v>
      </c>
      <c r="C228" s="25">
        <v>52</v>
      </c>
      <c r="D228" s="24">
        <v>5773515</v>
      </c>
      <c r="E228" s="24">
        <v>4182851</v>
      </c>
      <c r="F228" s="24">
        <f>SUM(D228-E228)</f>
        <v>1590664</v>
      </c>
      <c r="G228" s="24">
        <v>413572.64</v>
      </c>
    </row>
    <row r="229" spans="1:7" x14ac:dyDescent="0.25">
      <c r="A229" s="25" t="s">
        <v>13</v>
      </c>
      <c r="B229" s="25">
        <v>89</v>
      </c>
      <c r="C229" s="25">
        <v>29</v>
      </c>
      <c r="D229" s="24">
        <v>2682282</v>
      </c>
      <c r="E229" s="24">
        <v>1953145</v>
      </c>
      <c r="F229" s="24">
        <f>SUM(D229-E229)</f>
        <v>729137</v>
      </c>
      <c r="G229" s="24">
        <v>189575.62</v>
      </c>
    </row>
    <row r="230" spans="1:7" x14ac:dyDescent="0.25">
      <c r="A230" s="25" t="s">
        <v>16</v>
      </c>
      <c r="B230" s="25">
        <v>0</v>
      </c>
      <c r="C230" s="25">
        <v>0</v>
      </c>
      <c r="D230" s="24">
        <v>0</v>
      </c>
      <c r="E230" s="24">
        <v>0</v>
      </c>
      <c r="F230" s="24">
        <f>SUM(D230-E230)</f>
        <v>0</v>
      </c>
      <c r="G230" s="24">
        <v>0</v>
      </c>
    </row>
    <row r="231" spans="1:7" x14ac:dyDescent="0.25">
      <c r="A231" s="25" t="s">
        <v>17</v>
      </c>
      <c r="B231" s="25">
        <v>60</v>
      </c>
      <c r="C231" s="25">
        <v>1</v>
      </c>
      <c r="D231" s="24">
        <v>2160612.0499999998</v>
      </c>
      <c r="E231" s="24">
        <v>1583368.65</v>
      </c>
      <c r="F231" s="24">
        <f>SUM(D231-E231)</f>
        <v>577243.39999999991</v>
      </c>
      <c r="G231" s="24">
        <v>103903.81</v>
      </c>
    </row>
    <row r="232" spans="1:7" x14ac:dyDescent="0.25">
      <c r="A232" s="25" t="s">
        <v>14</v>
      </c>
      <c r="B232" s="25">
        <v>521</v>
      </c>
      <c r="C232" s="25">
        <v>12</v>
      </c>
      <c r="D232" s="24">
        <v>39030383.399999999</v>
      </c>
      <c r="E232" s="24">
        <v>29211201.800000001</v>
      </c>
      <c r="F232" s="24">
        <f>SUM(D232-E232)</f>
        <v>9819181.5999999978</v>
      </c>
      <c r="G232" s="24">
        <v>3191234.02</v>
      </c>
    </row>
    <row r="233" spans="1:7" x14ac:dyDescent="0.25">
      <c r="A233" s="29" t="s">
        <v>15</v>
      </c>
      <c r="B233" s="29">
        <f t="shared" ref="B233:G233" si="28">SUM(B228:B232)</f>
        <v>820</v>
      </c>
      <c r="C233" s="29">
        <f t="shared" si="28"/>
        <v>94</v>
      </c>
      <c r="D233" s="30">
        <f t="shared" si="28"/>
        <v>49646792.450000003</v>
      </c>
      <c r="E233" s="30">
        <f>SUM(E228:E232)</f>
        <v>36930566.450000003</v>
      </c>
      <c r="F233" s="30">
        <f t="shared" si="28"/>
        <v>12716225.999999998</v>
      </c>
      <c r="G233" s="30">
        <f t="shared" si="28"/>
        <v>3898286.09</v>
      </c>
    </row>
    <row r="234" spans="1:7" x14ac:dyDescent="0.25">
      <c r="A234" s="31"/>
      <c r="B234" s="31"/>
      <c r="C234" s="31"/>
      <c r="D234" s="31"/>
      <c r="E234" s="31"/>
      <c r="F234" s="31"/>
      <c r="G234" s="31"/>
    </row>
    <row r="235" spans="1:7" ht="13.8" thickBot="1" x14ac:dyDescent="0.3">
      <c r="A235" s="23" t="s">
        <v>46</v>
      </c>
      <c r="B235" s="23"/>
      <c r="C235" s="31"/>
      <c r="D235" s="31"/>
      <c r="E235" s="31"/>
      <c r="F235" s="31"/>
      <c r="G235" s="31"/>
    </row>
    <row r="236" spans="1:7" ht="13.8" thickTop="1" x14ac:dyDescent="0.25">
      <c r="A236" s="32" t="s">
        <v>1</v>
      </c>
      <c r="B236" s="33" t="s">
        <v>2</v>
      </c>
      <c r="C236" s="33" t="s">
        <v>2</v>
      </c>
      <c r="D236" s="33" t="s">
        <v>7</v>
      </c>
      <c r="E236" s="33" t="s">
        <v>7</v>
      </c>
      <c r="F236" s="33" t="s">
        <v>5</v>
      </c>
      <c r="G236" s="34" t="s">
        <v>10</v>
      </c>
    </row>
    <row r="237" spans="1:7" ht="13.8" thickBot="1" x14ac:dyDescent="0.3">
      <c r="A237" s="35" t="s">
        <v>0</v>
      </c>
      <c r="B237" s="36" t="s">
        <v>3</v>
      </c>
      <c r="C237" s="36" t="s">
        <v>4</v>
      </c>
      <c r="D237" s="36" t="s">
        <v>8</v>
      </c>
      <c r="E237" s="36" t="s">
        <v>9</v>
      </c>
      <c r="F237" s="36" t="s">
        <v>6</v>
      </c>
      <c r="G237" s="37" t="s">
        <v>11</v>
      </c>
    </row>
    <row r="238" spans="1:7" ht="13.8" thickTop="1" x14ac:dyDescent="0.25">
      <c r="A238" s="25" t="s">
        <v>12</v>
      </c>
      <c r="B238" s="25">
        <v>26</v>
      </c>
      <c r="C238" s="25">
        <v>8</v>
      </c>
      <c r="D238" s="24">
        <v>1094129</v>
      </c>
      <c r="E238" s="24">
        <v>787669.15</v>
      </c>
      <c r="F238" s="24">
        <f>SUM(D238-E238)</f>
        <v>306459.84999999998</v>
      </c>
      <c r="G238" s="24">
        <v>79679.56</v>
      </c>
    </row>
    <row r="239" spans="1:7" x14ac:dyDescent="0.25">
      <c r="A239" s="25" t="s">
        <v>13</v>
      </c>
      <c r="B239" s="25">
        <v>6</v>
      </c>
      <c r="C239" s="25">
        <v>2</v>
      </c>
      <c r="D239" s="24">
        <v>211598</v>
      </c>
      <c r="E239" s="24">
        <v>148660.35</v>
      </c>
      <c r="F239" s="24">
        <f>SUM(D239-E239)</f>
        <v>62937.649999999994</v>
      </c>
      <c r="G239" s="24">
        <v>16363.79</v>
      </c>
    </row>
    <row r="240" spans="1:7" x14ac:dyDescent="0.25">
      <c r="A240" s="25" t="s">
        <v>14</v>
      </c>
      <c r="B240" s="25">
        <v>300</v>
      </c>
      <c r="C240" s="25">
        <v>8</v>
      </c>
      <c r="D240" s="24">
        <v>21389154.25</v>
      </c>
      <c r="E240" s="24">
        <v>15781597.25</v>
      </c>
      <c r="F240" s="24">
        <f>SUM(D240-E240)</f>
        <v>5607557</v>
      </c>
      <c r="G240" s="24">
        <v>1822456.03</v>
      </c>
    </row>
    <row r="241" spans="1:7" x14ac:dyDescent="0.25">
      <c r="A241" s="29" t="s">
        <v>15</v>
      </c>
      <c r="B241" s="29">
        <f t="shared" ref="B241:G241" si="29">SUM(B238:B240)</f>
        <v>332</v>
      </c>
      <c r="C241" s="29">
        <f t="shared" si="29"/>
        <v>18</v>
      </c>
      <c r="D241" s="30">
        <f t="shared" si="29"/>
        <v>22694881.25</v>
      </c>
      <c r="E241" s="30">
        <f t="shared" si="29"/>
        <v>16717926.75</v>
      </c>
      <c r="F241" s="30">
        <f t="shared" si="29"/>
        <v>5976954.5</v>
      </c>
      <c r="G241" s="30">
        <f t="shared" si="29"/>
        <v>1918499.3800000001</v>
      </c>
    </row>
    <row r="242" spans="1:7" x14ac:dyDescent="0.25">
      <c r="A242" s="31"/>
      <c r="B242" s="31"/>
      <c r="C242" s="31"/>
      <c r="D242" s="31"/>
      <c r="E242" s="31"/>
      <c r="F242" s="31"/>
      <c r="G242" s="31"/>
    </row>
    <row r="243" spans="1:7" ht="13.8" thickBot="1" x14ac:dyDescent="0.3">
      <c r="A243" s="23" t="s">
        <v>47</v>
      </c>
      <c r="B243" s="23"/>
      <c r="C243" s="31"/>
      <c r="D243" s="31"/>
      <c r="E243" s="31"/>
      <c r="F243" s="31"/>
      <c r="G243" s="31"/>
    </row>
    <row r="244" spans="1:7" ht="13.8" thickTop="1" x14ac:dyDescent="0.25">
      <c r="A244" s="32" t="s">
        <v>1</v>
      </c>
      <c r="B244" s="33" t="s">
        <v>2</v>
      </c>
      <c r="C244" s="33" t="s">
        <v>2</v>
      </c>
      <c r="D244" s="33" t="s">
        <v>7</v>
      </c>
      <c r="E244" s="33" t="s">
        <v>7</v>
      </c>
      <c r="F244" s="33" t="s">
        <v>5</v>
      </c>
      <c r="G244" s="34" t="s">
        <v>10</v>
      </c>
    </row>
    <row r="245" spans="1:7" ht="13.8" thickBot="1" x14ac:dyDescent="0.3">
      <c r="A245" s="35" t="s">
        <v>0</v>
      </c>
      <c r="B245" s="36" t="s">
        <v>3</v>
      </c>
      <c r="C245" s="36" t="s">
        <v>4</v>
      </c>
      <c r="D245" s="36" t="s">
        <v>8</v>
      </c>
      <c r="E245" s="36" t="s">
        <v>9</v>
      </c>
      <c r="F245" s="36" t="s">
        <v>6</v>
      </c>
      <c r="G245" s="37" t="s">
        <v>11</v>
      </c>
    </row>
    <row r="246" spans="1:7" ht="13.8" thickTop="1" x14ac:dyDescent="0.25">
      <c r="A246" s="25" t="s">
        <v>12</v>
      </c>
      <c r="B246" s="25">
        <v>36</v>
      </c>
      <c r="C246" s="25">
        <v>12</v>
      </c>
      <c r="D246" s="24">
        <v>983167</v>
      </c>
      <c r="E246" s="24">
        <v>711821.65</v>
      </c>
      <c r="F246" s="24">
        <f>SUM(D246-E246)</f>
        <v>271345.34999999998</v>
      </c>
      <c r="G246" s="24">
        <v>70549.789999999994</v>
      </c>
    </row>
    <row r="247" spans="1:7" x14ac:dyDescent="0.25">
      <c r="A247" s="25" t="s">
        <v>13</v>
      </c>
      <c r="B247" s="25">
        <v>18</v>
      </c>
      <c r="C247" s="25">
        <v>6</v>
      </c>
      <c r="D247" s="24">
        <v>216705.9</v>
      </c>
      <c r="E247" s="24">
        <v>153792.70000000001</v>
      </c>
      <c r="F247" s="24">
        <f>SUM(D247-E247)</f>
        <v>62913.199999999983</v>
      </c>
      <c r="G247" s="24">
        <v>16357.43</v>
      </c>
    </row>
    <row r="248" spans="1:7" x14ac:dyDescent="0.25">
      <c r="A248" s="25" t="s">
        <v>14</v>
      </c>
      <c r="B248" s="25">
        <v>539</v>
      </c>
      <c r="C248" s="25">
        <v>13</v>
      </c>
      <c r="D248" s="24">
        <v>36788528.899999999</v>
      </c>
      <c r="E248" s="24">
        <v>27667319.899999999</v>
      </c>
      <c r="F248" s="24">
        <f>SUM(D248-E248)</f>
        <v>9121209</v>
      </c>
      <c r="G248" s="24">
        <v>2964392.93</v>
      </c>
    </row>
    <row r="249" spans="1:7" x14ac:dyDescent="0.25">
      <c r="A249" s="29" t="s">
        <v>15</v>
      </c>
      <c r="B249" s="29">
        <f t="shared" ref="B249:G249" si="30">SUM(B246:B248)</f>
        <v>593</v>
      </c>
      <c r="C249" s="29">
        <f>SUM(C246:C248)</f>
        <v>31</v>
      </c>
      <c r="D249" s="30">
        <f t="shared" si="30"/>
        <v>37988401.799999997</v>
      </c>
      <c r="E249" s="30">
        <f t="shared" si="30"/>
        <v>28532934.25</v>
      </c>
      <c r="F249" s="30">
        <f t="shared" si="30"/>
        <v>9455467.5500000007</v>
      </c>
      <c r="G249" s="30">
        <f t="shared" si="30"/>
        <v>3051300.1500000004</v>
      </c>
    </row>
    <row r="250" spans="1:7" x14ac:dyDescent="0.25">
      <c r="A250" s="31"/>
      <c r="B250" s="31"/>
      <c r="C250" s="31"/>
      <c r="D250" s="31"/>
      <c r="E250" s="31"/>
      <c r="F250" s="31"/>
      <c r="G250" s="31"/>
    </row>
    <row r="251" spans="1:7" ht="13.8" thickBot="1" x14ac:dyDescent="0.3">
      <c r="A251" s="23" t="s">
        <v>48</v>
      </c>
      <c r="B251" s="23"/>
      <c r="C251" s="31"/>
      <c r="D251" s="31"/>
      <c r="E251" s="31"/>
      <c r="F251" s="31"/>
      <c r="G251" s="31"/>
    </row>
    <row r="252" spans="1:7" ht="13.8" thickTop="1" x14ac:dyDescent="0.25">
      <c r="A252" s="32" t="s">
        <v>1</v>
      </c>
      <c r="B252" s="33" t="s">
        <v>2</v>
      </c>
      <c r="C252" s="33" t="s">
        <v>2</v>
      </c>
      <c r="D252" s="33" t="s">
        <v>7</v>
      </c>
      <c r="E252" s="33" t="s">
        <v>7</v>
      </c>
      <c r="F252" s="33" t="s">
        <v>5</v>
      </c>
      <c r="G252" s="34" t="s">
        <v>10</v>
      </c>
    </row>
    <row r="253" spans="1:7" ht="13.8" thickBot="1" x14ac:dyDescent="0.3">
      <c r="A253" s="35" t="s">
        <v>0</v>
      </c>
      <c r="B253" s="36" t="s">
        <v>3</v>
      </c>
      <c r="C253" s="36" t="s">
        <v>4</v>
      </c>
      <c r="D253" s="36" t="s">
        <v>8</v>
      </c>
      <c r="E253" s="36" t="s">
        <v>9</v>
      </c>
      <c r="F253" s="36" t="s">
        <v>6</v>
      </c>
      <c r="G253" s="37" t="s">
        <v>11</v>
      </c>
    </row>
    <row r="254" spans="1:7" ht="13.8" thickTop="1" x14ac:dyDescent="0.25">
      <c r="A254" s="25" t="s">
        <v>12</v>
      </c>
      <c r="B254" s="25">
        <v>12</v>
      </c>
      <c r="C254" s="25">
        <v>4</v>
      </c>
      <c r="D254" s="24">
        <v>442775.7</v>
      </c>
      <c r="E254" s="24">
        <v>340002.95</v>
      </c>
      <c r="F254" s="24">
        <f>SUM(D254-E254)</f>
        <v>102772.75</v>
      </c>
      <c r="G254" s="24">
        <v>26720.92</v>
      </c>
    </row>
    <row r="255" spans="1:7" x14ac:dyDescent="0.25">
      <c r="A255" s="25" t="s">
        <v>13</v>
      </c>
      <c r="B255" s="25">
        <v>6</v>
      </c>
      <c r="C255" s="25">
        <v>2</v>
      </c>
      <c r="D255" s="24">
        <v>128725</v>
      </c>
      <c r="E255" s="24">
        <v>85066.3</v>
      </c>
      <c r="F255" s="24">
        <f>SUM(D255-E255)</f>
        <v>43658.7</v>
      </c>
      <c r="G255" s="24">
        <v>11351.26</v>
      </c>
    </row>
    <row r="256" spans="1:7" x14ac:dyDescent="0.25">
      <c r="A256" s="25" t="s">
        <v>14</v>
      </c>
      <c r="B256" s="25">
        <v>69</v>
      </c>
      <c r="C256" s="25">
        <v>2</v>
      </c>
      <c r="D256" s="24">
        <v>4966898.2</v>
      </c>
      <c r="E256" s="24">
        <v>3693092.25</v>
      </c>
      <c r="F256" s="24">
        <f>SUM(D256-E256)</f>
        <v>1273805.9500000002</v>
      </c>
      <c r="G256" s="24">
        <v>413986.93</v>
      </c>
    </row>
    <row r="257" spans="1:11" x14ac:dyDescent="0.25">
      <c r="A257" s="29" t="s">
        <v>15</v>
      </c>
      <c r="B257" s="29">
        <f t="shared" ref="B257:F257" si="31">SUM(B254:B256)</f>
        <v>87</v>
      </c>
      <c r="C257" s="29">
        <f t="shared" si="31"/>
        <v>8</v>
      </c>
      <c r="D257" s="30">
        <f t="shared" si="31"/>
        <v>5538398.9000000004</v>
      </c>
      <c r="E257" s="30">
        <f t="shared" si="31"/>
        <v>4118161.5</v>
      </c>
      <c r="F257" s="30">
        <f t="shared" si="31"/>
        <v>1420237.4000000001</v>
      </c>
      <c r="G257" s="30">
        <f>SUM(G254:G256)</f>
        <v>452059.11</v>
      </c>
    </row>
    <row r="258" spans="1:11" x14ac:dyDescent="0.25">
      <c r="A258" s="13"/>
      <c r="B258" s="13"/>
      <c r="C258" s="13"/>
      <c r="D258" s="9"/>
      <c r="E258" s="9"/>
      <c r="F258" s="9"/>
      <c r="G258" s="9"/>
    </row>
    <row r="259" spans="1:11" ht="15.6" x14ac:dyDescent="0.3">
      <c r="A259" s="129" t="s">
        <v>49</v>
      </c>
      <c r="B259" s="129"/>
      <c r="C259" s="129"/>
      <c r="D259" s="129"/>
      <c r="E259" s="129"/>
      <c r="F259" s="9"/>
      <c r="G259" s="9"/>
    </row>
    <row r="260" spans="1:11" ht="16.2" thickBot="1" x14ac:dyDescent="0.35">
      <c r="A260" s="17"/>
      <c r="B260" s="17"/>
      <c r="C260" s="17"/>
      <c r="D260" s="17"/>
      <c r="E260" s="17"/>
      <c r="F260" s="9"/>
      <c r="G260" s="9"/>
    </row>
    <row r="261" spans="1:11" ht="13.5" customHeight="1" thickTop="1" x14ac:dyDescent="0.25">
      <c r="A261" s="130" t="s">
        <v>54</v>
      </c>
      <c r="B261" s="132" t="s">
        <v>55</v>
      </c>
      <c r="C261" s="134" t="s">
        <v>56</v>
      </c>
      <c r="D261" s="132" t="s">
        <v>50</v>
      </c>
      <c r="E261" s="132" t="s">
        <v>51</v>
      </c>
      <c r="F261" s="132" t="s">
        <v>52</v>
      </c>
      <c r="G261" s="136" t="s">
        <v>53</v>
      </c>
      <c r="H261" s="13"/>
      <c r="I261" s="13"/>
      <c r="J261" s="13"/>
      <c r="K261" s="13"/>
    </row>
    <row r="262" spans="1:11" ht="13.8" thickBot="1" x14ac:dyDescent="0.3">
      <c r="A262" s="131"/>
      <c r="B262" s="133"/>
      <c r="C262" s="135"/>
      <c r="D262" s="133"/>
      <c r="E262" s="133"/>
      <c r="F262" s="133"/>
      <c r="G262" s="137"/>
      <c r="H262" s="16"/>
      <c r="I262" s="16"/>
      <c r="J262" s="16"/>
      <c r="K262" s="16"/>
    </row>
    <row r="263" spans="1:11" ht="13.8" thickTop="1" x14ac:dyDescent="0.25"/>
    <row r="264" spans="1:11" x14ac:dyDescent="0.25">
      <c r="A264" s="12" t="s">
        <v>12</v>
      </c>
      <c r="B264" s="40">
        <f>SUMIF($A$1:$A$257,"TYPE 1",$B$1:$B$257)-16</f>
        <v>2434</v>
      </c>
      <c r="C264" s="40">
        <f>SUMIF($A$1:$A$257,"TYPE 1",$C$1:$C$257)</f>
        <v>813</v>
      </c>
      <c r="D264" s="14">
        <f>SUMIF($A$1:$A$257,"TYPE 1",$D$1:$D$257)</f>
        <v>91553767.050000012</v>
      </c>
      <c r="E264" s="14">
        <f>SUMIF($A$1:$A$257,"TYPE 1",$E$1:$E$257)</f>
        <v>65416806.250000007</v>
      </c>
      <c r="F264" s="14">
        <f>SUMIF($A$1:$A$257,"TYPE 1",$F$1:$F$257)</f>
        <v>26136960.800000008</v>
      </c>
      <c r="G264" s="14">
        <f>SUMIF($A$1:$A$257,"TYPE 1",$G$1:$G$257)</f>
        <v>6795609.8099999987</v>
      </c>
      <c r="H264" s="14"/>
      <c r="I264" s="14"/>
      <c r="J264" s="14"/>
      <c r="K264" s="14"/>
    </row>
    <row r="265" spans="1:11" x14ac:dyDescent="0.25">
      <c r="A265" s="12" t="s">
        <v>13</v>
      </c>
      <c r="B265" s="40">
        <f>SUMIF($A$1:$A$257,"TYPE 2",$B$1:$B$257)-1</f>
        <v>1138</v>
      </c>
      <c r="C265" s="40">
        <f>SUMIF($A$1:$A$257,"TYPE 2",$C$1:$C$257)</f>
        <v>384</v>
      </c>
      <c r="D265" s="14">
        <f>SUMIF($A$1:$A$257,"TYPE 2",$D$1:$D$257)</f>
        <v>33479552.749999996</v>
      </c>
      <c r="E265" s="14">
        <f>SUMIF($A$1:$A$257,"TYPE 2",$E$1:$E$257)</f>
        <v>23774378.349999998</v>
      </c>
      <c r="F265" s="14">
        <f>SUMIF($A$1:$A$257,"TYPE 2",$F$1:$F$257)</f>
        <v>9705174.3999999966</v>
      </c>
      <c r="G265" s="14">
        <f>SUMIF($A$1:$A$257,"TYPE 2",$G$1:$G$257)</f>
        <v>2523345.3499999996</v>
      </c>
      <c r="H265" s="14"/>
      <c r="I265" s="14"/>
      <c r="J265" s="14"/>
      <c r="K265" s="14"/>
    </row>
    <row r="266" spans="1:11" x14ac:dyDescent="0.25">
      <c r="A266" s="12" t="s">
        <v>16</v>
      </c>
      <c r="B266" s="40">
        <f>SUMIF($A$1:$A$257,"TYPE 3",$B$1:$B$257)</f>
        <v>34</v>
      </c>
      <c r="C266" s="40">
        <f>SUMIF($A$1:$A$257,"TYPE 3",$C$1:$C$257)</f>
        <v>6</v>
      </c>
      <c r="D266" s="14">
        <f>SUMIF($A$1:$A$257,"TYPE 3",$D$1:$D$257)</f>
        <v>792179.5</v>
      </c>
      <c r="E266" s="14">
        <f>SUMIF($A$1:$A$257,"TYPE 3",$E$1:$E$257)</f>
        <v>573105.35000000009</v>
      </c>
      <c r="F266" s="14">
        <f>SUMIF($A$1:$A$257,"TYPE 3",$F$1:$F$257)</f>
        <v>219074.15</v>
      </c>
      <c r="G266" s="14">
        <f>SUMIF($A$1:$A$257,"TYPE 3",$G$1:$G$257)</f>
        <v>56959.27</v>
      </c>
      <c r="H266" s="14"/>
      <c r="I266" s="14"/>
      <c r="J266" s="14"/>
      <c r="K266" s="14"/>
    </row>
    <row r="267" spans="1:11" x14ac:dyDescent="0.25">
      <c r="A267" s="12" t="s">
        <v>17</v>
      </c>
      <c r="B267" s="40">
        <f>SUMIF($A$1:$A$257,"TYPE 4",$B$1:$B$257)</f>
        <v>1031</v>
      </c>
      <c r="C267" s="40">
        <f>SUMIF($A$1:$A$257,"TYPE 4",$C$1:$C$257)</f>
        <v>16</v>
      </c>
      <c r="D267" s="14">
        <f>SUMIF($A$1:$A$257,"TYPE 4",$D$1:$D$257)</f>
        <v>40550447.799999997</v>
      </c>
      <c r="E267" s="14">
        <f>SUMIF($A$1:$A$257,"TYPE 4",$E$1:$E$257)</f>
        <v>30055416.199999999</v>
      </c>
      <c r="F267" s="14">
        <f>SUMIF($A$1:$A$257,"TYPE 4",$F$1:$F$257)</f>
        <v>10495031.6</v>
      </c>
      <c r="G267" s="14">
        <f>SUMIF($A$1:$A$257,"TYPE 4",$G$1:$G$257)</f>
        <v>1889105.69</v>
      </c>
      <c r="H267" s="14"/>
      <c r="I267" s="14"/>
      <c r="J267" s="14"/>
      <c r="K267" s="14"/>
    </row>
    <row r="268" spans="1:11" ht="15" x14ac:dyDescent="0.4">
      <c r="A268" s="12" t="s">
        <v>14</v>
      </c>
      <c r="B268" s="40">
        <f>SUMIF($A$1:$A$257,"TYPE 5",$B$1:$B$257)-10</f>
        <v>7577</v>
      </c>
      <c r="C268" s="40">
        <f>SUMIF($A$1:$A$257,"TYPE 5",$C$1:$C$257)</f>
        <v>192</v>
      </c>
      <c r="D268" s="14">
        <f>SUMIF($A$1:$A$257,"TYPE 5",$D$1:$D$257)</f>
        <v>511736315.30000001</v>
      </c>
      <c r="E268" s="14">
        <f>SUMIF($A$1:$A$257,"TYPE 5",$E$1:$E$257)</f>
        <v>378749251.89999998</v>
      </c>
      <c r="F268" s="14">
        <f>SUMIF($A$1:$A$257,"TYPE 5",$F$1:$F$257)</f>
        <v>132987063.40000001</v>
      </c>
      <c r="G268" s="14">
        <f>SUMIF($A$1:$A$257,"TYPE 5",$G$1:$G$257)</f>
        <v>43220795.619999997</v>
      </c>
      <c r="H268" s="15"/>
      <c r="I268" s="15"/>
      <c r="J268" s="15"/>
      <c r="K268" s="15"/>
    </row>
    <row r="269" spans="1:11" ht="13.8" thickBot="1" x14ac:dyDescent="0.3">
      <c r="A269" s="12" t="s">
        <v>15</v>
      </c>
      <c r="B269" s="41">
        <f>SUM(B264:B268)</f>
        <v>12214</v>
      </c>
      <c r="C269" s="41">
        <f t="shared" ref="C269:E269" si="32">SUM(C264:C268)</f>
        <v>1411</v>
      </c>
      <c r="D269" s="27">
        <f t="shared" si="32"/>
        <v>678112262.4000001</v>
      </c>
      <c r="E269" s="27">
        <f t="shared" si="32"/>
        <v>498568958.04999995</v>
      </c>
      <c r="F269" s="27">
        <f>SUM(F264:F268)</f>
        <v>179543304.35000002</v>
      </c>
      <c r="G269" s="27">
        <f>SUM(G264:G268)-0.01</f>
        <v>54485815.729999997</v>
      </c>
      <c r="H269" s="14"/>
      <c r="I269" s="14"/>
      <c r="J269" s="14"/>
      <c r="K269" s="14"/>
    </row>
    <row r="270" spans="1:11" ht="13.8" thickTop="1" x14ac:dyDescent="0.25">
      <c r="A270" s="128"/>
      <c r="B270" s="128"/>
      <c r="C270" s="128"/>
      <c r="D270" s="128"/>
      <c r="E270" s="11"/>
      <c r="F270" s="39"/>
      <c r="G270" s="39"/>
    </row>
    <row r="271" spans="1:11" x14ac:dyDescent="0.25">
      <c r="A271" s="12" t="s">
        <v>57</v>
      </c>
      <c r="B271" s="12"/>
      <c r="C271" s="12"/>
      <c r="D271" s="12"/>
      <c r="E271" s="11"/>
      <c r="F271" s="123"/>
      <c r="G271" s="39"/>
    </row>
    <row r="272" spans="1:11" x14ac:dyDescent="0.25">
      <c r="A272" s="8" t="s">
        <v>58</v>
      </c>
      <c r="E272" s="9"/>
      <c r="F272" s="123"/>
    </row>
    <row r="273" spans="1:6" x14ac:dyDescent="0.25">
      <c r="A273" s="8" t="s">
        <v>59</v>
      </c>
      <c r="E273" s="9"/>
      <c r="F273" s="123"/>
    </row>
    <row r="274" spans="1:6" x14ac:dyDescent="0.25">
      <c r="A274" s="8" t="s">
        <v>60</v>
      </c>
      <c r="F274" s="123"/>
    </row>
    <row r="275" spans="1:6" x14ac:dyDescent="0.25">
      <c r="A275" s="8" t="s">
        <v>61</v>
      </c>
      <c r="F275" s="40"/>
    </row>
  </sheetData>
  <mergeCells count="9">
    <mergeCell ref="A259:E259"/>
    <mergeCell ref="D261:D262"/>
    <mergeCell ref="E261:E262"/>
    <mergeCell ref="F261:F262"/>
    <mergeCell ref="G261:G262"/>
    <mergeCell ref="C261:C262"/>
    <mergeCell ref="A261:A262"/>
    <mergeCell ref="B261:B262"/>
    <mergeCell ref="A270:D270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FIRST QUARTER FY 2025
JULY - SEPTEMBER
</oddHeader>
    <oddFooter>&amp;CPage &amp;P of &amp;N&amp;Rprepared by LSP Gaming Audit</oddFooter>
  </headerFooter>
  <rowBreaks count="5" manualBreakCount="5">
    <brk id="50" max="16383" man="1"/>
    <brk id="98" max="16383" man="1"/>
    <brk id="147" max="16383" man="1"/>
    <brk id="198" max="16383" man="1"/>
    <brk id="2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topLeftCell="D1" zoomScale="200" zoomScaleNormal="100" zoomScalePageLayoutView="200" workbookViewId="0">
      <selection activeCell="G249" sqref="G249"/>
    </sheetView>
  </sheetViews>
  <sheetFormatPr defaultRowHeight="13.2" x14ac:dyDescent="0.25"/>
  <cols>
    <col min="1" max="1" width="12" customWidth="1"/>
    <col min="2" max="2" width="9.109375" customWidth="1"/>
    <col min="3" max="3" width="6.44140625" customWidth="1"/>
    <col min="4" max="4" width="18.33203125" style="58" bestFit="1" customWidth="1"/>
    <col min="5" max="6" width="16" style="58" bestFit="1" customWidth="1"/>
    <col min="7" max="7" width="15.44140625" style="58" bestFit="1" customWidth="1"/>
  </cols>
  <sheetData>
    <row r="1" spans="1:8" ht="13.8" thickBot="1" x14ac:dyDescent="0.3">
      <c r="A1" s="23" t="s">
        <v>18</v>
      </c>
      <c r="B1" s="23"/>
      <c r="C1" s="8"/>
      <c r="D1" s="39"/>
      <c r="E1" s="39"/>
      <c r="F1" s="39"/>
      <c r="G1" s="42"/>
      <c r="H1" s="4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4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5">
        <v>62</v>
      </c>
      <c r="C4" s="5">
        <v>21</v>
      </c>
      <c r="D4" s="10">
        <v>2062082</v>
      </c>
      <c r="E4" s="10">
        <v>1468473.4</v>
      </c>
      <c r="F4" s="1">
        <f>SUM(D4-E4)</f>
        <v>593608.60000000009</v>
      </c>
      <c r="G4" s="10">
        <v>154338.23999999999</v>
      </c>
    </row>
    <row r="5" spans="1:8" x14ac:dyDescent="0.25">
      <c r="A5" s="13" t="s">
        <v>13</v>
      </c>
      <c r="B5" s="5">
        <v>30</v>
      </c>
      <c r="C5" s="5">
        <v>10</v>
      </c>
      <c r="D5" s="10">
        <v>557989</v>
      </c>
      <c r="E5" s="10">
        <v>419046.15</v>
      </c>
      <c r="F5" s="1">
        <f>SUM(D5-E5)</f>
        <v>138942.84999999998</v>
      </c>
      <c r="G5" s="10">
        <v>36125.14</v>
      </c>
    </row>
    <row r="6" spans="1:8" x14ac:dyDescent="0.25">
      <c r="A6" s="25" t="s">
        <v>14</v>
      </c>
      <c r="B6" s="5">
        <v>386</v>
      </c>
      <c r="C6" s="5">
        <v>9</v>
      </c>
      <c r="D6" s="28">
        <v>29937033.449999999</v>
      </c>
      <c r="E6" s="28">
        <v>22562111.850000001</v>
      </c>
      <c r="F6" s="7">
        <f>SUM(D6-E6)</f>
        <v>7374921.5999999978</v>
      </c>
      <c r="G6" s="28">
        <v>2396849.52</v>
      </c>
    </row>
    <row r="7" spans="1:8" x14ac:dyDescent="0.25">
      <c r="A7" s="29" t="s">
        <v>15</v>
      </c>
      <c r="B7" s="29">
        <f t="shared" ref="B7:G7" si="0">SUM(B4:B6)</f>
        <v>478</v>
      </c>
      <c r="C7" s="29">
        <f t="shared" si="0"/>
        <v>40</v>
      </c>
      <c r="D7" s="48">
        <f t="shared" si="0"/>
        <v>32557104.449999999</v>
      </c>
      <c r="E7" s="48">
        <f t="shared" si="0"/>
        <v>24449631.400000002</v>
      </c>
      <c r="F7" s="48">
        <f t="shared" si="0"/>
        <v>8107473.049999998</v>
      </c>
      <c r="G7" s="48">
        <f t="shared" si="0"/>
        <v>2587312.9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5">
        <v>24</v>
      </c>
      <c r="C12" s="5">
        <v>8</v>
      </c>
      <c r="D12" s="28">
        <v>582669</v>
      </c>
      <c r="E12" s="28">
        <v>442485.2</v>
      </c>
      <c r="F12" s="28">
        <f>SUM(D12-E12)</f>
        <v>140183.79999999999</v>
      </c>
      <c r="G12" s="28">
        <v>36447.79</v>
      </c>
    </row>
    <row r="13" spans="1:8" x14ac:dyDescent="0.25">
      <c r="A13" s="25" t="s">
        <v>13</v>
      </c>
      <c r="B13" s="5">
        <v>15</v>
      </c>
      <c r="C13" s="5">
        <v>5</v>
      </c>
      <c r="D13" s="28">
        <v>450086</v>
      </c>
      <c r="E13" s="28">
        <v>318246.8</v>
      </c>
      <c r="F13" s="28">
        <f>SUM(D13-E13)</f>
        <v>131839.20000000001</v>
      </c>
      <c r="G13" s="28">
        <v>34278.19</v>
      </c>
    </row>
    <row r="14" spans="1:8" x14ac:dyDescent="0.25">
      <c r="A14" s="25" t="s">
        <v>14</v>
      </c>
      <c r="B14" s="5">
        <v>105</v>
      </c>
      <c r="C14" s="5">
        <v>3</v>
      </c>
      <c r="D14" s="28">
        <v>7553322</v>
      </c>
      <c r="E14" s="28">
        <v>5553760.5999999996</v>
      </c>
      <c r="F14" s="38">
        <f>SUM(D14-E14)</f>
        <v>1999561.4000000004</v>
      </c>
      <c r="G14" s="28">
        <v>649857.46</v>
      </c>
    </row>
    <row r="15" spans="1:8" x14ac:dyDescent="0.25">
      <c r="A15" s="29" t="s">
        <v>15</v>
      </c>
      <c r="B15" s="29">
        <f t="shared" ref="B15:G15" si="1">SUM(B12:B14)</f>
        <v>144</v>
      </c>
      <c r="C15" s="29">
        <f t="shared" si="1"/>
        <v>16</v>
      </c>
      <c r="D15" s="48">
        <f t="shared" si="1"/>
        <v>8586077</v>
      </c>
      <c r="E15" s="48">
        <f t="shared" si="1"/>
        <v>6314492.5999999996</v>
      </c>
      <c r="F15" s="48">
        <f t="shared" si="1"/>
        <v>2271584.4000000004</v>
      </c>
      <c r="G15" s="48">
        <f t="shared" si="1"/>
        <v>720583.44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5">
        <v>21</v>
      </c>
      <c r="C20" s="5">
        <v>7</v>
      </c>
      <c r="D20" s="7">
        <v>531191</v>
      </c>
      <c r="E20" s="7">
        <v>350343.15</v>
      </c>
      <c r="F20" s="7">
        <f>SUM(D20-E20)</f>
        <v>180847.84999999998</v>
      </c>
      <c r="G20" s="7">
        <v>47020.44</v>
      </c>
    </row>
    <row r="21" spans="1:7" x14ac:dyDescent="0.25">
      <c r="A21" s="25" t="s">
        <v>13</v>
      </c>
      <c r="B21" s="5">
        <v>12</v>
      </c>
      <c r="C21" s="5">
        <v>4</v>
      </c>
      <c r="D21" s="7">
        <v>334857</v>
      </c>
      <c r="E21" s="7">
        <v>224779.55</v>
      </c>
      <c r="F21" s="7">
        <f>SUM(D21-E21)</f>
        <v>110077.45000000001</v>
      </c>
      <c r="G21" s="7">
        <v>28620.14</v>
      </c>
    </row>
    <row r="22" spans="1:7" x14ac:dyDescent="0.25">
      <c r="A22" s="25" t="s">
        <v>14</v>
      </c>
      <c r="B22" s="5">
        <v>75</v>
      </c>
      <c r="C22" s="5">
        <v>3</v>
      </c>
      <c r="D22" s="7">
        <v>4860763.9000000004</v>
      </c>
      <c r="E22" s="7">
        <v>3562795.25</v>
      </c>
      <c r="F22" s="7">
        <f>SUM(D22-E22)</f>
        <v>1297968.6500000004</v>
      </c>
      <c r="G22" s="7">
        <v>421839.81</v>
      </c>
    </row>
    <row r="23" spans="1:7" x14ac:dyDescent="0.25">
      <c r="A23" s="29" t="s">
        <v>15</v>
      </c>
      <c r="B23" s="29">
        <f t="shared" ref="B23:G23" si="2">SUM(B20:B22)</f>
        <v>108</v>
      </c>
      <c r="C23" s="29">
        <f t="shared" si="2"/>
        <v>14</v>
      </c>
      <c r="D23" s="48">
        <f t="shared" si="2"/>
        <v>5726811.9000000004</v>
      </c>
      <c r="E23" s="48">
        <f t="shared" si="2"/>
        <v>4137917.95</v>
      </c>
      <c r="F23" s="48">
        <f t="shared" si="2"/>
        <v>1588893.9500000004</v>
      </c>
      <c r="G23" s="48">
        <f t="shared" si="2"/>
        <v>497480.39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5">
        <v>69</v>
      </c>
      <c r="C28" s="5">
        <v>24</v>
      </c>
      <c r="D28" s="7">
        <v>1898021.75</v>
      </c>
      <c r="E28" s="7">
        <v>1335716.75</v>
      </c>
      <c r="F28" s="7">
        <f>SUM(D28-E28)</f>
        <v>562305</v>
      </c>
      <c r="G28" s="7">
        <v>146199.29999999999</v>
      </c>
    </row>
    <row r="29" spans="1:7" x14ac:dyDescent="0.25">
      <c r="A29" s="25" t="s">
        <v>13</v>
      </c>
      <c r="B29" s="5">
        <v>29</v>
      </c>
      <c r="C29" s="5">
        <v>10</v>
      </c>
      <c r="D29" s="7">
        <v>750577.1</v>
      </c>
      <c r="E29" s="7">
        <v>502236.9</v>
      </c>
      <c r="F29" s="7">
        <f>SUM(D29-E29)</f>
        <v>248340.19999999995</v>
      </c>
      <c r="G29" s="7">
        <v>64568.45</v>
      </c>
    </row>
    <row r="30" spans="1:7" x14ac:dyDescent="0.25">
      <c r="A30" s="25" t="s">
        <v>16</v>
      </c>
      <c r="B30" s="5">
        <v>11</v>
      </c>
      <c r="C30" s="5">
        <v>1</v>
      </c>
      <c r="D30" s="7">
        <v>175945</v>
      </c>
      <c r="E30" s="7">
        <v>127094.65</v>
      </c>
      <c r="F30" s="7">
        <f>SUM(D30-E30)</f>
        <v>48850.350000000006</v>
      </c>
      <c r="G30" s="7">
        <v>12701.09</v>
      </c>
    </row>
    <row r="31" spans="1:7" x14ac:dyDescent="0.25">
      <c r="A31" s="25" t="s">
        <v>14</v>
      </c>
      <c r="B31" s="5">
        <v>118</v>
      </c>
      <c r="C31" s="5">
        <v>4</v>
      </c>
      <c r="D31" s="7">
        <v>7025962.4000000004</v>
      </c>
      <c r="E31" s="7">
        <v>5052359.8499999996</v>
      </c>
      <c r="F31" s="7">
        <f>SUM(D31-E31)</f>
        <v>1973602.5500000007</v>
      </c>
      <c r="G31" s="7">
        <v>641420.82999999996</v>
      </c>
    </row>
    <row r="32" spans="1:7" x14ac:dyDescent="0.25">
      <c r="A32" s="29" t="s">
        <v>15</v>
      </c>
      <c r="B32" s="29">
        <f t="shared" ref="B32:G32" si="3">SUM(B28:B31)</f>
        <v>227</v>
      </c>
      <c r="C32" s="29">
        <f t="shared" si="3"/>
        <v>39</v>
      </c>
      <c r="D32" s="48">
        <f t="shared" si="3"/>
        <v>9850506.25</v>
      </c>
      <c r="E32" s="48">
        <f t="shared" si="3"/>
        <v>7017408.1499999994</v>
      </c>
      <c r="F32" s="48">
        <f t="shared" si="3"/>
        <v>2833098.1000000006</v>
      </c>
      <c r="G32" s="48">
        <f t="shared" si="3"/>
        <v>864889.66999999993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5">
        <v>129</v>
      </c>
      <c r="C37" s="5">
        <v>44</v>
      </c>
      <c r="D37" s="7">
        <v>5087494.5</v>
      </c>
      <c r="E37" s="7">
        <v>3612470.85</v>
      </c>
      <c r="F37" s="7">
        <f>SUM(D37-E37)</f>
        <v>1475023.65</v>
      </c>
      <c r="G37" s="7">
        <v>383506.15</v>
      </c>
    </row>
    <row r="38" spans="1:7" x14ac:dyDescent="0.25">
      <c r="A38" s="25" t="s">
        <v>13</v>
      </c>
      <c r="B38" s="5">
        <v>43</v>
      </c>
      <c r="C38" s="5">
        <v>15</v>
      </c>
      <c r="D38" s="7">
        <v>1639016.75</v>
      </c>
      <c r="E38" s="7">
        <v>1099623.05</v>
      </c>
      <c r="F38" s="7">
        <f>SUM(D38-E38)</f>
        <v>539393.69999999995</v>
      </c>
      <c r="G38" s="7">
        <v>140242.35999999999</v>
      </c>
    </row>
    <row r="39" spans="1:7" x14ac:dyDescent="0.25">
      <c r="A39" s="25" t="s">
        <v>16</v>
      </c>
      <c r="B39" s="5">
        <v>6</v>
      </c>
      <c r="C39" s="5">
        <v>1</v>
      </c>
      <c r="D39" s="7">
        <v>242699.7</v>
      </c>
      <c r="E39" s="7">
        <v>178414.4</v>
      </c>
      <c r="F39" s="7">
        <f>SUM(D39-E39)</f>
        <v>64285.300000000017</v>
      </c>
      <c r="G39" s="7">
        <v>16714.18</v>
      </c>
    </row>
    <row r="40" spans="1:7" x14ac:dyDescent="0.25">
      <c r="A40" s="25" t="s">
        <v>14</v>
      </c>
      <c r="B40" s="5">
        <v>432</v>
      </c>
      <c r="C40" s="5">
        <v>15</v>
      </c>
      <c r="D40" s="7">
        <v>30049021.399999999</v>
      </c>
      <c r="E40" s="7">
        <v>21919814.899999999</v>
      </c>
      <c r="F40" s="7">
        <f>SUM(D40-E40)</f>
        <v>8129206.5</v>
      </c>
      <c r="G40" s="7">
        <v>2641992.11</v>
      </c>
    </row>
    <row r="41" spans="1:7" x14ac:dyDescent="0.25">
      <c r="A41" s="29" t="s">
        <v>15</v>
      </c>
      <c r="B41" s="29">
        <f t="shared" ref="B41:G41" si="4">SUM(B37:B40)</f>
        <v>610</v>
      </c>
      <c r="C41" s="29">
        <f t="shared" si="4"/>
        <v>75</v>
      </c>
      <c r="D41" s="48">
        <f t="shared" si="4"/>
        <v>37018232.350000001</v>
      </c>
      <c r="E41" s="48">
        <f t="shared" si="4"/>
        <v>26810323.199999999</v>
      </c>
      <c r="F41" s="48">
        <f t="shared" si="4"/>
        <v>10207909.15</v>
      </c>
      <c r="G41" s="48">
        <f t="shared" si="4"/>
        <v>3182454.8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5">
        <v>153</v>
      </c>
      <c r="C46" s="5">
        <v>51</v>
      </c>
      <c r="D46" s="7">
        <v>5642480.5999999996</v>
      </c>
      <c r="E46" s="7">
        <v>3963883.85</v>
      </c>
      <c r="F46" s="7">
        <f>SUM(D46-E46)</f>
        <v>1678596.7499999995</v>
      </c>
      <c r="G46" s="7">
        <v>436435.16</v>
      </c>
    </row>
    <row r="47" spans="1:7" x14ac:dyDescent="0.25">
      <c r="A47" s="25" t="s">
        <v>13</v>
      </c>
      <c r="B47" s="5">
        <v>39</v>
      </c>
      <c r="C47" s="5">
        <v>13</v>
      </c>
      <c r="D47" s="7">
        <v>834459</v>
      </c>
      <c r="E47" s="7">
        <v>583498.9</v>
      </c>
      <c r="F47" s="7">
        <f>SUM(D47-E47)</f>
        <v>250960.09999999998</v>
      </c>
      <c r="G47" s="7">
        <v>65249.63</v>
      </c>
    </row>
    <row r="48" spans="1:7" x14ac:dyDescent="0.25">
      <c r="A48" s="25" t="s">
        <v>14</v>
      </c>
      <c r="B48" s="5">
        <v>746</v>
      </c>
      <c r="C48" s="5">
        <v>20</v>
      </c>
      <c r="D48" s="7">
        <v>40416587.549999997</v>
      </c>
      <c r="E48" s="7">
        <v>29496721.5</v>
      </c>
      <c r="F48" s="7">
        <f>SUM(D48-E48)</f>
        <v>10919866.049999997</v>
      </c>
      <c r="G48" s="7">
        <v>3548956.47</v>
      </c>
    </row>
    <row r="49" spans="1:7" x14ac:dyDescent="0.25">
      <c r="A49" s="29" t="s">
        <v>15</v>
      </c>
      <c r="B49" s="29">
        <f t="shared" ref="B49:G49" si="5">SUM(B46:B48)</f>
        <v>938</v>
      </c>
      <c r="C49" s="29">
        <f t="shared" si="5"/>
        <v>84</v>
      </c>
      <c r="D49" s="48">
        <f t="shared" si="5"/>
        <v>46893527.149999999</v>
      </c>
      <c r="E49" s="48">
        <f t="shared" si="5"/>
        <v>34044104.25</v>
      </c>
      <c r="F49" s="48">
        <f t="shared" si="5"/>
        <v>12849422.899999997</v>
      </c>
      <c r="G49" s="48">
        <f t="shared" si="5"/>
        <v>4050641.2600000002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5">
        <v>3</v>
      </c>
      <c r="C54" s="5">
        <v>1</v>
      </c>
      <c r="D54" s="7">
        <v>425439</v>
      </c>
      <c r="E54" s="7">
        <v>284003.15000000002</v>
      </c>
      <c r="F54" s="7">
        <f>SUM(D54-E54)</f>
        <v>141435.84999999998</v>
      </c>
      <c r="G54" s="7">
        <v>36773.32</v>
      </c>
    </row>
    <row r="55" spans="1:7" x14ac:dyDescent="0.25">
      <c r="A55" s="25" t="s">
        <v>13</v>
      </c>
      <c r="B55" s="5">
        <v>6</v>
      </c>
      <c r="C55" s="5">
        <v>2</v>
      </c>
      <c r="D55" s="7">
        <v>37924</v>
      </c>
      <c r="E55" s="7">
        <v>26671.200000000001</v>
      </c>
      <c r="F55" s="7">
        <f>SUM(D55-E55)</f>
        <v>11252.8</v>
      </c>
      <c r="G55" s="7">
        <v>2925.73</v>
      </c>
    </row>
    <row r="56" spans="1:7" x14ac:dyDescent="0.25">
      <c r="A56" s="25" t="s">
        <v>16</v>
      </c>
      <c r="B56" s="5">
        <v>3</v>
      </c>
      <c r="C56" s="5">
        <v>1</v>
      </c>
      <c r="D56" s="7">
        <v>49440</v>
      </c>
      <c r="E56" s="7">
        <v>33319.9</v>
      </c>
      <c r="F56" s="7">
        <f>SUM(D56-E56)</f>
        <v>16120.099999999999</v>
      </c>
      <c r="G56" s="7">
        <v>4191.2299999999996</v>
      </c>
    </row>
    <row r="57" spans="1:7" x14ac:dyDescent="0.25">
      <c r="A57" s="29" t="s">
        <v>15</v>
      </c>
      <c r="B57" s="29">
        <f>SUM(B54:B56)</f>
        <v>12</v>
      </c>
      <c r="C57" s="29">
        <f t="shared" ref="C57" si="6">SUM(C54:C56)</f>
        <v>4</v>
      </c>
      <c r="D57" s="48">
        <f>SUM(D54:D56)</f>
        <v>512803</v>
      </c>
      <c r="E57" s="48">
        <f t="shared" ref="E57:F57" si="7">SUM(E54:E56)</f>
        <v>343994.25000000006</v>
      </c>
      <c r="F57" s="48">
        <f t="shared" si="7"/>
        <v>168808.74999999997</v>
      </c>
      <c r="G57" s="122">
        <f t="shared" ref="G57" si="8">SUM(G54:G56)</f>
        <v>43890.28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5">
        <v>6</v>
      </c>
      <c r="C62" s="5">
        <v>2</v>
      </c>
      <c r="D62" s="7">
        <v>96901</v>
      </c>
      <c r="E62" s="7">
        <v>60344.6</v>
      </c>
      <c r="F62" s="7">
        <f>SUM(D62-E62)</f>
        <v>36556.400000000001</v>
      </c>
      <c r="G62" s="7">
        <v>9504.66</v>
      </c>
    </row>
    <row r="63" spans="1:7" x14ac:dyDescent="0.25">
      <c r="A63" s="25" t="s">
        <v>14</v>
      </c>
      <c r="B63" s="5">
        <v>158</v>
      </c>
      <c r="C63" s="5">
        <v>5</v>
      </c>
      <c r="D63" s="7">
        <v>9940071.1500000004</v>
      </c>
      <c r="E63" s="7">
        <v>7468627.2000000002</v>
      </c>
      <c r="F63" s="7">
        <f>SUM(D63-E63)</f>
        <v>2471443.9500000002</v>
      </c>
      <c r="G63" s="7">
        <v>803219.28</v>
      </c>
    </row>
    <row r="64" spans="1:7" x14ac:dyDescent="0.25">
      <c r="A64" s="29" t="s">
        <v>15</v>
      </c>
      <c r="B64" s="29">
        <f>SUM(B62:B63)</f>
        <v>164</v>
      </c>
      <c r="C64" s="29">
        <f>SUM(C62:C63)</f>
        <v>7</v>
      </c>
      <c r="D64" s="48">
        <f t="shared" ref="D64:G64" si="9">SUM(D62:D63)</f>
        <v>10036972.15</v>
      </c>
      <c r="E64" s="48">
        <f t="shared" si="9"/>
        <v>7528971.7999999998</v>
      </c>
      <c r="F64" s="48">
        <f t="shared" si="9"/>
        <v>2508000.35</v>
      </c>
      <c r="G64" s="48">
        <f t="shared" si="9"/>
        <v>812723.94000000006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5">
        <v>6</v>
      </c>
      <c r="C69" s="5">
        <v>2</v>
      </c>
      <c r="D69" s="7">
        <v>826078</v>
      </c>
      <c r="E69" s="7">
        <v>615382.55000000005</v>
      </c>
      <c r="F69" s="7">
        <f>SUM(D69-E69)</f>
        <v>210695.44999999995</v>
      </c>
      <c r="G69" s="7">
        <v>54780.82</v>
      </c>
    </row>
    <row r="70" spans="1:7" x14ac:dyDescent="0.25">
      <c r="A70" s="25" t="s">
        <v>13</v>
      </c>
      <c r="B70" s="5">
        <v>3</v>
      </c>
      <c r="C70" s="5">
        <v>1</v>
      </c>
      <c r="D70" s="7">
        <v>30444</v>
      </c>
      <c r="E70" s="7">
        <v>19394.55</v>
      </c>
      <c r="F70" s="7">
        <f>SUM(D70-E70)</f>
        <v>11049.45</v>
      </c>
      <c r="G70" s="7">
        <v>2872.86</v>
      </c>
    </row>
    <row r="71" spans="1:7" x14ac:dyDescent="0.25">
      <c r="A71" s="25" t="s">
        <v>14</v>
      </c>
      <c r="B71" s="5">
        <v>20</v>
      </c>
      <c r="C71" s="5">
        <v>1</v>
      </c>
      <c r="D71" s="7">
        <v>1465171</v>
      </c>
      <c r="E71" s="7">
        <v>1043440.85</v>
      </c>
      <c r="F71" s="7">
        <f>SUM(D71-E71)</f>
        <v>421730.15</v>
      </c>
      <c r="G71" s="7">
        <v>137062.29999999999</v>
      </c>
    </row>
    <row r="72" spans="1:7" x14ac:dyDescent="0.25">
      <c r="A72" s="29" t="s">
        <v>15</v>
      </c>
      <c r="B72" s="29">
        <f t="shared" ref="B72:G72" si="10">SUM(B69:B71)</f>
        <v>29</v>
      </c>
      <c r="C72" s="29">
        <f t="shared" si="10"/>
        <v>4</v>
      </c>
      <c r="D72" s="48">
        <f t="shared" si="10"/>
        <v>2321693</v>
      </c>
      <c r="E72" s="48">
        <f t="shared" si="10"/>
        <v>1678217.9500000002</v>
      </c>
      <c r="F72" s="48">
        <f t="shared" si="10"/>
        <v>643475.05000000005</v>
      </c>
      <c r="G72" s="48">
        <f t="shared" si="10"/>
        <v>194715.97999999998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5">
        <v>42</v>
      </c>
      <c r="C77" s="5">
        <v>14</v>
      </c>
      <c r="D77" s="7">
        <v>1996329</v>
      </c>
      <c r="E77" s="7">
        <v>1447476.4</v>
      </c>
      <c r="F77" s="7">
        <f>SUM(D77-E77)</f>
        <v>548852.60000000009</v>
      </c>
      <c r="G77" s="7">
        <v>142701.68</v>
      </c>
    </row>
    <row r="78" spans="1:7" x14ac:dyDescent="0.25">
      <c r="A78" s="25" t="s">
        <v>13</v>
      </c>
      <c r="B78" s="5">
        <v>24</v>
      </c>
      <c r="C78" s="5">
        <v>8</v>
      </c>
      <c r="D78" s="7">
        <v>824813.45</v>
      </c>
      <c r="E78" s="7">
        <v>561344.1</v>
      </c>
      <c r="F78" s="7">
        <f>SUM(D78-E78)</f>
        <v>263469.34999999998</v>
      </c>
      <c r="G78" s="7">
        <v>68502.03</v>
      </c>
    </row>
    <row r="79" spans="1:7" x14ac:dyDescent="0.25">
      <c r="A79" s="25" t="s">
        <v>14</v>
      </c>
      <c r="B79" s="5">
        <v>136</v>
      </c>
      <c r="C79" s="5">
        <v>4</v>
      </c>
      <c r="D79" s="7">
        <v>15997853.699999999</v>
      </c>
      <c r="E79" s="7">
        <v>11821952.300000001</v>
      </c>
      <c r="F79" s="7">
        <f>SUM(D79-E79)</f>
        <v>4175901.3999999985</v>
      </c>
      <c r="G79" s="7">
        <v>1357167.96</v>
      </c>
    </row>
    <row r="80" spans="1:7" x14ac:dyDescent="0.25">
      <c r="A80" s="29" t="s">
        <v>15</v>
      </c>
      <c r="B80" s="29">
        <f t="shared" ref="B80:G80" si="11">SUM(B77:B79)</f>
        <v>202</v>
      </c>
      <c r="C80" s="29">
        <f t="shared" si="11"/>
        <v>26</v>
      </c>
      <c r="D80" s="48">
        <f t="shared" si="11"/>
        <v>18818996.149999999</v>
      </c>
      <c r="E80" s="48">
        <f t="shared" si="11"/>
        <v>13830772.800000001</v>
      </c>
      <c r="F80" s="48">
        <f t="shared" si="11"/>
        <v>4988223.3499999987</v>
      </c>
      <c r="G80" s="48">
        <f t="shared" si="11"/>
        <v>1568371.67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3">
        <v>522</v>
      </c>
      <c r="C85" s="3">
        <v>175</v>
      </c>
      <c r="D85" s="1">
        <v>29091076.25</v>
      </c>
      <c r="E85" s="1">
        <v>20593486</v>
      </c>
      <c r="F85" s="1">
        <f>SUM(D85-E85)</f>
        <v>8497590.25</v>
      </c>
      <c r="G85" s="1">
        <v>2209373.4700000002</v>
      </c>
    </row>
    <row r="86" spans="1:7" x14ac:dyDescent="0.25">
      <c r="A86" s="25" t="s">
        <v>13</v>
      </c>
      <c r="B86" s="3">
        <v>324</v>
      </c>
      <c r="C86" s="3">
        <v>113</v>
      </c>
      <c r="D86" s="1">
        <v>13599621.35</v>
      </c>
      <c r="E86" s="1">
        <v>9910776.3499999996</v>
      </c>
      <c r="F86" s="1">
        <f>SUM(D86-E86)</f>
        <v>3688845</v>
      </c>
      <c r="G86" s="1">
        <v>959099.7</v>
      </c>
    </row>
    <row r="87" spans="1:7" x14ac:dyDescent="0.25">
      <c r="A87" s="25" t="s">
        <v>16</v>
      </c>
      <c r="B87" s="5" t="s">
        <v>69</v>
      </c>
      <c r="C87" s="3"/>
      <c r="D87" s="1"/>
      <c r="E87" s="1"/>
      <c r="F87" s="1">
        <f>SUM(D87-E87)</f>
        <v>0</v>
      </c>
      <c r="G87" s="1"/>
    </row>
    <row r="88" spans="1:7" x14ac:dyDescent="0.25">
      <c r="A88" s="25" t="s">
        <v>17</v>
      </c>
      <c r="B88" s="3">
        <v>464</v>
      </c>
      <c r="C88" s="3">
        <v>5</v>
      </c>
      <c r="D88" s="1">
        <v>23702103.75</v>
      </c>
      <c r="E88" s="1">
        <v>17750612.850000001</v>
      </c>
      <c r="F88" s="1">
        <f>SUM(D88-E88)</f>
        <v>5951490.8999999985</v>
      </c>
      <c r="G88" s="1">
        <v>1071268.3600000001</v>
      </c>
    </row>
    <row r="89" spans="1:7" x14ac:dyDescent="0.25">
      <c r="A89" s="25" t="s">
        <v>14</v>
      </c>
      <c r="B89" s="5">
        <v>227</v>
      </c>
      <c r="C89" s="5">
        <v>5</v>
      </c>
      <c r="D89" s="7">
        <v>20845337.699999999</v>
      </c>
      <c r="E89" s="7">
        <v>15472298.85</v>
      </c>
      <c r="F89" s="7">
        <f>SUM(D89-E89)</f>
        <v>5373038.8499999996</v>
      </c>
      <c r="G89" s="7">
        <v>1746237.63</v>
      </c>
    </row>
    <row r="90" spans="1:7" x14ac:dyDescent="0.25">
      <c r="A90" s="29" t="s">
        <v>15</v>
      </c>
      <c r="B90" s="29">
        <f t="shared" ref="B90:G90" si="12">SUM(B85:B89)</f>
        <v>1537</v>
      </c>
      <c r="C90" s="29">
        <f t="shared" si="12"/>
        <v>298</v>
      </c>
      <c r="D90" s="48">
        <f t="shared" si="12"/>
        <v>87238139.049999997</v>
      </c>
      <c r="E90" s="48">
        <f t="shared" si="12"/>
        <v>63727174.050000004</v>
      </c>
      <c r="F90" s="48">
        <f t="shared" si="12"/>
        <v>23510965</v>
      </c>
      <c r="G90" s="48">
        <f t="shared" si="12"/>
        <v>5985979.1600000001</v>
      </c>
    </row>
    <row r="91" spans="1:7" x14ac:dyDescent="0.25">
      <c r="A91" s="31"/>
      <c r="B91" s="31"/>
      <c r="C91" s="31"/>
      <c r="D91" s="50"/>
      <c r="E91" s="50"/>
      <c r="F91" s="50"/>
      <c r="G91" s="50"/>
    </row>
    <row r="92" spans="1:7" ht="13.8" thickBot="1" x14ac:dyDescent="0.3">
      <c r="A92" s="23" t="s">
        <v>29</v>
      </c>
      <c r="B92" s="23"/>
      <c r="C92" s="31"/>
      <c r="D92" s="50"/>
      <c r="E92" s="50"/>
      <c r="F92" s="50"/>
      <c r="G92" s="50"/>
    </row>
    <row r="93" spans="1:7" ht="13.8" thickTop="1" x14ac:dyDescent="0.25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8" thickBot="1" x14ac:dyDescent="0.3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8" thickTop="1" x14ac:dyDescent="0.25">
      <c r="A95" s="25" t="s">
        <v>12</v>
      </c>
      <c r="B95" s="5">
        <v>20</v>
      </c>
      <c r="C95" s="5">
        <v>7</v>
      </c>
      <c r="D95" s="7">
        <v>533111</v>
      </c>
      <c r="E95" s="7">
        <v>377516.85</v>
      </c>
      <c r="F95" s="7">
        <f>SUM(D95-E95)</f>
        <v>155594.15000000002</v>
      </c>
      <c r="G95" s="7">
        <v>40454.480000000003</v>
      </c>
    </row>
    <row r="96" spans="1:7" x14ac:dyDescent="0.25">
      <c r="A96" s="25" t="s">
        <v>13</v>
      </c>
      <c r="B96" s="5">
        <v>6</v>
      </c>
      <c r="C96" s="5">
        <v>2</v>
      </c>
      <c r="D96" s="7">
        <v>201208</v>
      </c>
      <c r="E96" s="7">
        <v>143705.45000000001</v>
      </c>
      <c r="F96" s="7">
        <f>SUM(D96-E96)</f>
        <v>57502.549999999988</v>
      </c>
      <c r="G96" s="7">
        <v>14950.66</v>
      </c>
    </row>
    <row r="97" spans="1:7" x14ac:dyDescent="0.25">
      <c r="A97" s="25" t="s">
        <v>14</v>
      </c>
      <c r="B97" s="5">
        <v>118</v>
      </c>
      <c r="C97" s="5">
        <v>3</v>
      </c>
      <c r="D97" s="7">
        <v>6809382</v>
      </c>
      <c r="E97" s="7">
        <v>4947868.0999999996</v>
      </c>
      <c r="F97" s="7">
        <f>SUM(D97-E97)</f>
        <v>1861513.9000000004</v>
      </c>
      <c r="G97" s="7">
        <v>604992.02</v>
      </c>
    </row>
    <row r="98" spans="1:7" x14ac:dyDescent="0.25">
      <c r="A98" s="29" t="s">
        <v>15</v>
      </c>
      <c r="B98" s="29">
        <f t="shared" ref="B98:G98" si="13">SUM(B95:B97)</f>
        <v>144</v>
      </c>
      <c r="C98" s="29">
        <f t="shared" si="13"/>
        <v>12</v>
      </c>
      <c r="D98" s="48">
        <f t="shared" si="13"/>
        <v>7543701</v>
      </c>
      <c r="E98" s="48">
        <f t="shared" si="13"/>
        <v>5469090.3999999994</v>
      </c>
      <c r="F98" s="48">
        <f t="shared" si="13"/>
        <v>2074610.6000000003</v>
      </c>
      <c r="G98" s="48">
        <f t="shared" si="13"/>
        <v>660397.16</v>
      </c>
    </row>
    <row r="99" spans="1:7" x14ac:dyDescent="0.25">
      <c r="A99" s="31"/>
      <c r="B99" s="31"/>
      <c r="C99" s="31"/>
      <c r="D99" s="50"/>
      <c r="E99" s="50"/>
      <c r="F99" s="50"/>
      <c r="G99" s="50"/>
    </row>
    <row r="100" spans="1:7" ht="13.8" thickBot="1" x14ac:dyDescent="0.3">
      <c r="A100" s="23" t="s">
        <v>30</v>
      </c>
      <c r="B100" s="23"/>
      <c r="C100" s="31"/>
      <c r="D100" s="50"/>
      <c r="E100" s="50"/>
      <c r="F100" s="50"/>
      <c r="G100" s="50"/>
    </row>
    <row r="101" spans="1:7" ht="13.8" thickTop="1" x14ac:dyDescent="0.25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8" thickBot="1" x14ac:dyDescent="0.3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8" thickTop="1" x14ac:dyDescent="0.25">
      <c r="A103" s="25" t="s">
        <v>12</v>
      </c>
      <c r="B103" s="5">
        <v>108</v>
      </c>
      <c r="C103" s="5">
        <v>37</v>
      </c>
      <c r="D103" s="7">
        <v>3226795</v>
      </c>
      <c r="E103" s="7">
        <v>2341768.7000000002</v>
      </c>
      <c r="F103" s="7">
        <f>SUM(D103-E103)</f>
        <v>885026.29999999981</v>
      </c>
      <c r="G103" s="7">
        <v>230106.84</v>
      </c>
    </row>
    <row r="104" spans="1:7" x14ac:dyDescent="0.25">
      <c r="A104" s="25" t="s">
        <v>13</v>
      </c>
      <c r="B104" s="5">
        <v>26</v>
      </c>
      <c r="C104" s="5">
        <v>9</v>
      </c>
      <c r="D104" s="7">
        <v>536963</v>
      </c>
      <c r="E104" s="7">
        <v>391638.05</v>
      </c>
      <c r="F104" s="7">
        <f>SUM(D104-E104)</f>
        <v>145324.95000000001</v>
      </c>
      <c r="G104" s="7">
        <v>37784.49</v>
      </c>
    </row>
    <row r="105" spans="1:7" x14ac:dyDescent="0.25">
      <c r="A105" s="25" t="s">
        <v>16</v>
      </c>
      <c r="B105" s="5">
        <v>6</v>
      </c>
      <c r="C105" s="5">
        <v>1</v>
      </c>
      <c r="D105" s="7">
        <v>253690.45</v>
      </c>
      <c r="E105" s="7">
        <v>190125.25</v>
      </c>
      <c r="F105" s="7">
        <f>SUM(D105-E105)</f>
        <v>63565.200000000012</v>
      </c>
      <c r="G105" s="7">
        <v>16526.95</v>
      </c>
    </row>
    <row r="106" spans="1:7" x14ac:dyDescent="0.25">
      <c r="A106" s="25" t="s">
        <v>17</v>
      </c>
      <c r="B106" s="5">
        <v>41</v>
      </c>
      <c r="C106" s="5">
        <v>1</v>
      </c>
      <c r="D106" s="7">
        <v>1559399.3</v>
      </c>
      <c r="E106" s="7">
        <v>1189642.6499999999</v>
      </c>
      <c r="F106" s="7">
        <f>SUM(D106-E106)</f>
        <v>369756.65000000014</v>
      </c>
      <c r="G106" s="7">
        <v>66556.2</v>
      </c>
    </row>
    <row r="107" spans="1:7" x14ac:dyDescent="0.25">
      <c r="A107" s="25" t="s">
        <v>14</v>
      </c>
      <c r="B107" s="5">
        <v>501</v>
      </c>
      <c r="C107" s="5">
        <v>12</v>
      </c>
      <c r="D107" s="7">
        <v>35876319.850000001</v>
      </c>
      <c r="E107" s="7">
        <v>26458811.850000001</v>
      </c>
      <c r="F107" s="7">
        <f>SUM(D107-E107)</f>
        <v>9417508</v>
      </c>
      <c r="G107" s="7">
        <v>3060690.1</v>
      </c>
    </row>
    <row r="108" spans="1:7" x14ac:dyDescent="0.25">
      <c r="A108" s="29" t="s">
        <v>15</v>
      </c>
      <c r="B108" s="29">
        <f t="shared" ref="B108:G108" si="14">SUM(B103:B107)</f>
        <v>682</v>
      </c>
      <c r="C108" s="29">
        <f t="shared" si="14"/>
        <v>60</v>
      </c>
      <c r="D108" s="48">
        <f t="shared" si="14"/>
        <v>41453167.600000001</v>
      </c>
      <c r="E108" s="48">
        <f t="shared" si="14"/>
        <v>30571986.5</v>
      </c>
      <c r="F108" s="48">
        <f t="shared" si="14"/>
        <v>10881181.1</v>
      </c>
      <c r="G108" s="48">
        <f t="shared" si="14"/>
        <v>3411664.58</v>
      </c>
    </row>
    <row r="109" spans="1:7" x14ac:dyDescent="0.25">
      <c r="A109" s="31"/>
      <c r="B109" s="31"/>
      <c r="C109" s="31"/>
      <c r="D109" s="50"/>
      <c r="E109" s="50"/>
      <c r="F109" s="50"/>
      <c r="G109" s="50"/>
    </row>
    <row r="110" spans="1:7" ht="13.8" thickBot="1" x14ac:dyDescent="0.3">
      <c r="A110" s="23" t="s">
        <v>31</v>
      </c>
      <c r="B110" s="23"/>
      <c r="C110" s="31"/>
      <c r="D110" s="50"/>
      <c r="E110" s="50"/>
      <c r="F110" s="50"/>
      <c r="G110" s="50"/>
    </row>
    <row r="111" spans="1:7" ht="13.8" thickTop="1" x14ac:dyDescent="0.25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8" thickBot="1" x14ac:dyDescent="0.3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8" thickTop="1" x14ac:dyDescent="0.25">
      <c r="A113" s="25" t="s">
        <v>12</v>
      </c>
      <c r="B113" s="5">
        <v>3</v>
      </c>
      <c r="C113" s="5">
        <v>1</v>
      </c>
      <c r="D113" s="7">
        <v>65070</v>
      </c>
      <c r="E113" s="7">
        <v>48620.800000000003</v>
      </c>
      <c r="F113" s="7">
        <f>SUM(D113-E113)</f>
        <v>16449.199999999997</v>
      </c>
      <c r="G113" s="7">
        <v>4276.79</v>
      </c>
    </row>
    <row r="114" spans="1:7" x14ac:dyDescent="0.25">
      <c r="A114" s="25" t="s">
        <v>14</v>
      </c>
      <c r="B114" s="5">
        <v>168</v>
      </c>
      <c r="C114" s="5">
        <v>6</v>
      </c>
      <c r="D114" s="7">
        <v>11581989.25</v>
      </c>
      <c r="E114" s="7">
        <v>8596814.0999999996</v>
      </c>
      <c r="F114" s="7">
        <f>SUM(D114-E114)</f>
        <v>2985175.1500000004</v>
      </c>
      <c r="G114" s="7">
        <v>970181.92</v>
      </c>
    </row>
    <row r="115" spans="1:7" x14ac:dyDescent="0.25">
      <c r="A115" s="29" t="s">
        <v>15</v>
      </c>
      <c r="B115" s="29">
        <f t="shared" ref="B115:G115" si="15">SUM(B113:B114)</f>
        <v>171</v>
      </c>
      <c r="C115" s="29">
        <f t="shared" si="15"/>
        <v>7</v>
      </c>
      <c r="D115" s="48">
        <f t="shared" si="15"/>
        <v>11647059.25</v>
      </c>
      <c r="E115" s="48">
        <f t="shared" si="15"/>
        <v>8645434.9000000004</v>
      </c>
      <c r="F115" s="48">
        <f t="shared" si="15"/>
        <v>3001624.3500000006</v>
      </c>
      <c r="G115" s="48">
        <f t="shared" si="15"/>
        <v>974458.71000000008</v>
      </c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x14ac:dyDescent="0.25">
      <c r="A117" s="25"/>
      <c r="B117" s="25"/>
      <c r="C117" s="25"/>
      <c r="D117" s="50"/>
      <c r="E117" s="50"/>
      <c r="F117" s="50"/>
      <c r="G117" s="50"/>
    </row>
    <row r="118" spans="1:7" ht="13.8" thickBot="1" x14ac:dyDescent="0.3">
      <c r="A118" s="23" t="s">
        <v>32</v>
      </c>
      <c r="B118" s="23"/>
      <c r="C118" s="31"/>
      <c r="D118" s="50"/>
      <c r="E118" s="50"/>
      <c r="F118" s="50"/>
      <c r="G118" s="50"/>
    </row>
    <row r="119" spans="1:7" ht="13.8" thickTop="1" x14ac:dyDescent="0.25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8" thickBot="1" x14ac:dyDescent="0.3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8" thickTop="1" x14ac:dyDescent="0.25">
      <c r="A121" s="25" t="s">
        <v>12</v>
      </c>
      <c r="B121" s="5">
        <v>442</v>
      </c>
      <c r="C121" s="5">
        <v>155</v>
      </c>
      <c r="D121" s="7">
        <v>14239060.449999999</v>
      </c>
      <c r="E121" s="7">
        <v>10109574.1</v>
      </c>
      <c r="F121" s="7">
        <f>SUM(D121-E121)</f>
        <v>4129486.3499999996</v>
      </c>
      <c r="G121" s="7">
        <v>1073666.45</v>
      </c>
    </row>
    <row r="122" spans="1:7" x14ac:dyDescent="0.25">
      <c r="A122" s="25" t="s">
        <v>13</v>
      </c>
      <c r="B122" s="5">
        <v>142</v>
      </c>
      <c r="C122" s="5">
        <v>51</v>
      </c>
      <c r="D122" s="7">
        <v>3867716</v>
      </c>
      <c r="E122" s="7">
        <v>2773920.4</v>
      </c>
      <c r="F122" s="7">
        <f>SUM(D122-E122)</f>
        <v>1093795.6000000001</v>
      </c>
      <c r="G122" s="7">
        <v>284386.86</v>
      </c>
    </row>
    <row r="123" spans="1:7" x14ac:dyDescent="0.25">
      <c r="A123" s="25" t="s">
        <v>14</v>
      </c>
      <c r="B123" s="5">
        <v>190</v>
      </c>
      <c r="C123" s="5">
        <v>5</v>
      </c>
      <c r="D123" s="7">
        <v>12089200.949999999</v>
      </c>
      <c r="E123" s="7">
        <v>8977072.3499999996</v>
      </c>
      <c r="F123" s="7">
        <f>SUM(D123-E123)</f>
        <v>3112128.5999999996</v>
      </c>
      <c r="G123" s="7">
        <v>1011441.8</v>
      </c>
    </row>
    <row r="124" spans="1:7" x14ac:dyDescent="0.25">
      <c r="A124" s="29" t="s">
        <v>15</v>
      </c>
      <c r="B124" s="29">
        <f t="shared" ref="B124:G124" si="16">SUM(B121:B123)</f>
        <v>774</v>
      </c>
      <c r="C124" s="29">
        <f t="shared" si="16"/>
        <v>211</v>
      </c>
      <c r="D124" s="48">
        <f t="shared" si="16"/>
        <v>30195977.399999999</v>
      </c>
      <c r="E124" s="48">
        <f t="shared" si="16"/>
        <v>21860566.850000001</v>
      </c>
      <c r="F124" s="48">
        <f t="shared" si="16"/>
        <v>8335410.5499999989</v>
      </c>
      <c r="G124" s="48">
        <f t="shared" si="16"/>
        <v>2369495.1100000003</v>
      </c>
    </row>
    <row r="125" spans="1:7" x14ac:dyDescent="0.25">
      <c r="A125" s="31"/>
      <c r="B125" s="31"/>
      <c r="C125" s="31"/>
      <c r="D125" s="50"/>
      <c r="E125" s="50"/>
      <c r="F125" s="50"/>
      <c r="G125" s="50"/>
    </row>
    <row r="126" spans="1:7" ht="13.8" thickBot="1" x14ac:dyDescent="0.3">
      <c r="A126" s="23" t="s">
        <v>33</v>
      </c>
      <c r="B126" s="23"/>
      <c r="C126" s="31"/>
      <c r="D126" s="50"/>
      <c r="E126" s="50"/>
      <c r="F126" s="50"/>
      <c r="G126" s="50"/>
    </row>
    <row r="127" spans="1:7" ht="13.8" thickTop="1" x14ac:dyDescent="0.25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8" thickBot="1" x14ac:dyDescent="0.3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8" thickTop="1" x14ac:dyDescent="0.25">
      <c r="A129" s="25" t="s">
        <v>12</v>
      </c>
      <c r="B129" s="5">
        <v>42</v>
      </c>
      <c r="C129" s="5">
        <v>14</v>
      </c>
      <c r="D129" s="7">
        <v>2224553</v>
      </c>
      <c r="E129" s="7">
        <v>1574412.35</v>
      </c>
      <c r="F129" s="7">
        <f>SUM(D129-E129)</f>
        <v>650140.64999999991</v>
      </c>
      <c r="G129" s="7">
        <v>169036.57</v>
      </c>
    </row>
    <row r="130" spans="1:7" x14ac:dyDescent="0.25">
      <c r="A130" s="25" t="s">
        <v>13</v>
      </c>
      <c r="B130" s="5">
        <v>28</v>
      </c>
      <c r="C130" s="5">
        <v>10</v>
      </c>
      <c r="D130" s="7">
        <v>1317512</v>
      </c>
      <c r="E130" s="7">
        <v>952964.65</v>
      </c>
      <c r="F130" s="7">
        <f>SUM(D130-E130)</f>
        <v>364547.35</v>
      </c>
      <c r="G130" s="7">
        <v>94782.31</v>
      </c>
    </row>
    <row r="131" spans="1:7" x14ac:dyDescent="0.25">
      <c r="A131" s="25" t="s">
        <v>14</v>
      </c>
      <c r="B131" s="5">
        <v>48</v>
      </c>
      <c r="C131" s="5">
        <v>1</v>
      </c>
      <c r="D131" s="7">
        <v>5626925.5</v>
      </c>
      <c r="E131" s="7">
        <v>4176816.3</v>
      </c>
      <c r="F131" s="7">
        <f>SUM(D131-E131)</f>
        <v>1450109.2000000002</v>
      </c>
      <c r="G131" s="7">
        <v>471285.49</v>
      </c>
    </row>
    <row r="132" spans="1:7" x14ac:dyDescent="0.25">
      <c r="A132" s="29" t="s">
        <v>15</v>
      </c>
      <c r="B132" s="29">
        <f t="shared" ref="B132:G132" si="17">SUM(B129:B131)</f>
        <v>118</v>
      </c>
      <c r="C132" s="29">
        <f t="shared" si="17"/>
        <v>25</v>
      </c>
      <c r="D132" s="48">
        <f t="shared" si="17"/>
        <v>9168990.5</v>
      </c>
      <c r="E132" s="48">
        <f t="shared" si="17"/>
        <v>6704193.2999999998</v>
      </c>
      <c r="F132" s="48">
        <f t="shared" si="17"/>
        <v>2464797.2000000002</v>
      </c>
      <c r="G132" s="48">
        <f t="shared" si="17"/>
        <v>735104.37</v>
      </c>
    </row>
    <row r="133" spans="1:7" x14ac:dyDescent="0.25">
      <c r="A133" s="31"/>
      <c r="B133" s="31"/>
      <c r="C133" s="31"/>
      <c r="D133" s="50"/>
      <c r="E133" s="50"/>
      <c r="F133" s="50"/>
      <c r="G133" s="50"/>
    </row>
    <row r="134" spans="1:7" ht="13.8" thickBot="1" x14ac:dyDescent="0.3">
      <c r="A134" s="23" t="s">
        <v>34</v>
      </c>
      <c r="B134" s="23"/>
      <c r="C134" s="31"/>
      <c r="D134" s="50"/>
      <c r="E134" s="50"/>
      <c r="F134" s="50"/>
      <c r="G134" s="50"/>
    </row>
    <row r="135" spans="1:7" ht="13.8" thickTop="1" x14ac:dyDescent="0.25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8" thickBot="1" x14ac:dyDescent="0.3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8" thickTop="1" x14ac:dyDescent="0.25">
      <c r="A137" s="25" t="s">
        <v>12</v>
      </c>
      <c r="B137" s="5">
        <v>36</v>
      </c>
      <c r="C137" s="5">
        <v>12</v>
      </c>
      <c r="D137" s="7">
        <v>1879905.1</v>
      </c>
      <c r="E137" s="7">
        <v>1336213.8</v>
      </c>
      <c r="F137" s="7">
        <f>SUM(D137-E137)</f>
        <v>543691.30000000005</v>
      </c>
      <c r="G137" s="7">
        <v>141359.74</v>
      </c>
    </row>
    <row r="138" spans="1:7" x14ac:dyDescent="0.25">
      <c r="A138" s="25" t="s">
        <v>13</v>
      </c>
      <c r="B138" s="5">
        <v>12</v>
      </c>
      <c r="C138" s="5">
        <v>4</v>
      </c>
      <c r="D138" s="7">
        <v>265576.05</v>
      </c>
      <c r="E138" s="7">
        <v>190092.9</v>
      </c>
      <c r="F138" s="7">
        <f>SUM(D138-E138)</f>
        <v>75483.149999999994</v>
      </c>
      <c r="G138" s="7">
        <v>19625.62</v>
      </c>
    </row>
    <row r="139" spans="1:7" x14ac:dyDescent="0.25">
      <c r="A139" s="25" t="s">
        <v>14</v>
      </c>
      <c r="B139" s="5">
        <v>110</v>
      </c>
      <c r="C139" s="5">
        <v>4</v>
      </c>
      <c r="D139" s="7">
        <v>5914494.2999999998</v>
      </c>
      <c r="E139" s="7">
        <v>4326147.0999999996</v>
      </c>
      <c r="F139" s="7">
        <f>SUM(D139-E139)</f>
        <v>1588347.2000000002</v>
      </c>
      <c r="G139" s="7">
        <v>516212.84</v>
      </c>
    </row>
    <row r="140" spans="1:7" x14ac:dyDescent="0.25">
      <c r="A140" s="29" t="s">
        <v>15</v>
      </c>
      <c r="B140" s="29">
        <f t="shared" ref="B140:G140" si="18">SUM(B137:B139)</f>
        <v>158</v>
      </c>
      <c r="C140" s="29">
        <f t="shared" si="18"/>
        <v>20</v>
      </c>
      <c r="D140" s="48">
        <f t="shared" si="18"/>
        <v>8059975.4499999993</v>
      </c>
      <c r="E140" s="48">
        <f t="shared" si="18"/>
        <v>5852453.7999999998</v>
      </c>
      <c r="F140" s="48">
        <f t="shared" si="18"/>
        <v>2207521.6500000004</v>
      </c>
      <c r="G140" s="48">
        <f t="shared" si="18"/>
        <v>677198.2</v>
      </c>
    </row>
    <row r="141" spans="1:7" x14ac:dyDescent="0.25">
      <c r="A141" s="31"/>
      <c r="B141" s="31"/>
      <c r="C141" s="31"/>
      <c r="D141" s="50"/>
      <c r="E141" s="50"/>
      <c r="F141" s="50"/>
      <c r="G141" s="50"/>
    </row>
    <row r="142" spans="1:7" ht="13.8" thickBot="1" x14ac:dyDescent="0.3">
      <c r="A142" s="23" t="s">
        <v>35</v>
      </c>
      <c r="B142" s="23"/>
      <c r="C142" s="31"/>
      <c r="D142" s="50"/>
      <c r="E142" s="50"/>
      <c r="F142" s="50"/>
      <c r="G142" s="50"/>
    </row>
    <row r="143" spans="1:7" ht="13.8" thickTop="1" x14ac:dyDescent="0.25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8" thickBot="1" x14ac:dyDescent="0.3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8" thickTop="1" x14ac:dyDescent="0.25">
      <c r="A145" s="25" t="s">
        <v>13</v>
      </c>
      <c r="B145" s="5">
        <v>3</v>
      </c>
      <c r="C145" s="5">
        <v>1</v>
      </c>
      <c r="D145" s="7">
        <v>195283</v>
      </c>
      <c r="E145" s="7">
        <v>150722.6</v>
      </c>
      <c r="F145" s="7">
        <f>SUM(D145-E145)</f>
        <v>44560.399999999994</v>
      </c>
      <c r="G145" s="7">
        <v>11585.7</v>
      </c>
    </row>
    <row r="146" spans="1:7" x14ac:dyDescent="0.25">
      <c r="A146" s="25" t="s">
        <v>14</v>
      </c>
      <c r="B146" s="5">
        <v>75</v>
      </c>
      <c r="C146" s="5">
        <v>2</v>
      </c>
      <c r="D146" s="7">
        <v>3504613.75</v>
      </c>
      <c r="E146" s="7">
        <v>2564515.4500000002</v>
      </c>
      <c r="F146" s="7">
        <f>SUM(D146-E146)</f>
        <v>940098.29999999981</v>
      </c>
      <c r="G146" s="7">
        <v>305531.95</v>
      </c>
    </row>
    <row r="147" spans="1:7" x14ac:dyDescent="0.25">
      <c r="A147" s="29" t="s">
        <v>15</v>
      </c>
      <c r="B147" s="29">
        <f t="shared" ref="B147:G147" si="19">SUM(B145:B146)</f>
        <v>78</v>
      </c>
      <c r="C147" s="29">
        <f t="shared" si="19"/>
        <v>3</v>
      </c>
      <c r="D147" s="48">
        <f t="shared" si="19"/>
        <v>3699896.75</v>
      </c>
      <c r="E147" s="48">
        <f t="shared" si="19"/>
        <v>2715238.0500000003</v>
      </c>
      <c r="F147" s="48">
        <f t="shared" si="19"/>
        <v>984658.69999999984</v>
      </c>
      <c r="G147" s="48">
        <f t="shared" si="19"/>
        <v>317117.65000000002</v>
      </c>
    </row>
    <row r="148" spans="1:7" x14ac:dyDescent="0.25">
      <c r="A148" s="31"/>
      <c r="B148" s="31"/>
      <c r="C148" s="31"/>
      <c r="D148" s="50"/>
      <c r="E148" s="50"/>
      <c r="F148" s="50"/>
      <c r="G148" s="50"/>
    </row>
    <row r="149" spans="1:7" ht="13.8" thickBot="1" x14ac:dyDescent="0.3">
      <c r="A149" s="23" t="s">
        <v>36</v>
      </c>
      <c r="B149" s="23"/>
      <c r="C149" s="31"/>
      <c r="D149" s="50"/>
      <c r="E149" s="50"/>
      <c r="F149" s="50"/>
      <c r="G149" s="50"/>
    </row>
    <row r="150" spans="1:7" ht="13.8" thickTop="1" x14ac:dyDescent="0.25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8" thickBot="1" x14ac:dyDescent="0.3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8" thickTop="1" x14ac:dyDescent="0.25">
      <c r="A152" s="25" t="s">
        <v>12</v>
      </c>
      <c r="B152" s="5">
        <v>75</v>
      </c>
      <c r="C152" s="5">
        <v>25</v>
      </c>
      <c r="D152" s="7">
        <v>2302020</v>
      </c>
      <c r="E152" s="7">
        <v>1601496.15</v>
      </c>
      <c r="F152" s="7">
        <f>SUM(D152-E152)</f>
        <v>700523.85000000009</v>
      </c>
      <c r="G152" s="7">
        <v>182136.2</v>
      </c>
    </row>
    <row r="153" spans="1:7" x14ac:dyDescent="0.25">
      <c r="A153" s="25" t="s">
        <v>13</v>
      </c>
      <c r="B153" s="5">
        <v>91</v>
      </c>
      <c r="C153" s="5">
        <v>32</v>
      </c>
      <c r="D153" s="7">
        <v>2562761.85</v>
      </c>
      <c r="E153" s="7">
        <v>1737699.1</v>
      </c>
      <c r="F153" s="7">
        <f>SUM(D153-E153)</f>
        <v>825062.75</v>
      </c>
      <c r="G153" s="7">
        <v>214516.32</v>
      </c>
    </row>
    <row r="154" spans="1:7" x14ac:dyDescent="0.25">
      <c r="A154" s="25" t="s">
        <v>17</v>
      </c>
      <c r="B154" s="5">
        <v>150</v>
      </c>
      <c r="C154" s="5">
        <v>2</v>
      </c>
      <c r="D154" s="7">
        <v>6137522.4000000004</v>
      </c>
      <c r="E154" s="7">
        <v>4532114.0999999996</v>
      </c>
      <c r="F154" s="7">
        <f>SUM(D154-E154)</f>
        <v>1605408.3000000007</v>
      </c>
      <c r="G154" s="7">
        <v>288973.49</v>
      </c>
    </row>
    <row r="155" spans="1:7" x14ac:dyDescent="0.25">
      <c r="A155" s="25" t="s">
        <v>14</v>
      </c>
      <c r="B155" s="5">
        <v>90</v>
      </c>
      <c r="C155" s="5">
        <v>2</v>
      </c>
      <c r="D155" s="7">
        <v>5837222.5999999996</v>
      </c>
      <c r="E155" s="7">
        <v>4196992.95</v>
      </c>
      <c r="F155" s="7">
        <f>SUM(D155-E155)</f>
        <v>1640229.6499999994</v>
      </c>
      <c r="G155" s="7">
        <v>533074.64</v>
      </c>
    </row>
    <row r="156" spans="1:7" x14ac:dyDescent="0.25">
      <c r="A156" s="29" t="s">
        <v>15</v>
      </c>
      <c r="B156" s="29">
        <f t="shared" ref="B156:G156" si="20">SUM(B152:B155)</f>
        <v>406</v>
      </c>
      <c r="C156" s="29">
        <f t="shared" si="20"/>
        <v>61</v>
      </c>
      <c r="D156" s="48">
        <f t="shared" si="20"/>
        <v>16839526.850000001</v>
      </c>
      <c r="E156" s="48">
        <f t="shared" si="20"/>
        <v>12068302.300000001</v>
      </c>
      <c r="F156" s="48">
        <f t="shared" si="20"/>
        <v>4771224.5500000007</v>
      </c>
      <c r="G156" s="48">
        <f t="shared" si="20"/>
        <v>1218700.6499999999</v>
      </c>
    </row>
    <row r="157" spans="1:7" x14ac:dyDescent="0.25">
      <c r="A157" s="25"/>
      <c r="B157" s="25"/>
      <c r="C157" s="25"/>
      <c r="D157" s="50"/>
      <c r="E157" s="50"/>
      <c r="F157" s="50"/>
      <c r="G157" s="50"/>
    </row>
    <row r="158" spans="1:7" ht="13.8" thickBot="1" x14ac:dyDescent="0.3">
      <c r="A158" s="23" t="s">
        <v>37</v>
      </c>
      <c r="B158" s="23"/>
      <c r="C158" s="31"/>
      <c r="D158" s="50"/>
      <c r="E158" s="50"/>
      <c r="F158" s="50"/>
      <c r="G158" s="50"/>
    </row>
    <row r="159" spans="1:7" ht="13.8" thickTop="1" x14ac:dyDescent="0.25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8" thickBot="1" x14ac:dyDescent="0.3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7" ht="13.8" thickTop="1" x14ac:dyDescent="0.25">
      <c r="A161" s="25" t="s">
        <v>12</v>
      </c>
      <c r="B161" s="5">
        <v>27</v>
      </c>
      <c r="C161" s="5">
        <v>9</v>
      </c>
      <c r="D161" s="7">
        <v>1559704</v>
      </c>
      <c r="E161" s="7">
        <v>1159315.3</v>
      </c>
      <c r="F161" s="7">
        <f>SUM(D161-E161)</f>
        <v>400388.69999999995</v>
      </c>
      <c r="G161" s="7">
        <v>104101.06</v>
      </c>
    </row>
    <row r="162" spans="1:7" x14ac:dyDescent="0.25">
      <c r="A162" s="25" t="s">
        <v>13</v>
      </c>
      <c r="B162" s="5">
        <v>21</v>
      </c>
      <c r="C162" s="5">
        <v>7</v>
      </c>
      <c r="D162" s="7">
        <v>765662</v>
      </c>
      <c r="E162" s="7">
        <v>537890.85</v>
      </c>
      <c r="F162" s="7">
        <f>SUM(D162-E162)</f>
        <v>227771.15000000002</v>
      </c>
      <c r="G162" s="7">
        <v>59220.5</v>
      </c>
    </row>
    <row r="163" spans="1:7" x14ac:dyDescent="0.25">
      <c r="A163" s="25" t="s">
        <v>17</v>
      </c>
      <c r="B163" s="5">
        <v>126</v>
      </c>
      <c r="C163" s="5">
        <v>2</v>
      </c>
      <c r="D163" s="7">
        <v>4620299.0999999996</v>
      </c>
      <c r="E163" s="7">
        <v>3386638.45</v>
      </c>
      <c r="F163" s="7">
        <f>SUM(D163-E163)</f>
        <v>1233660.6499999994</v>
      </c>
      <c r="G163" s="7">
        <v>222058.92</v>
      </c>
    </row>
    <row r="164" spans="1:7" x14ac:dyDescent="0.25">
      <c r="A164" s="25" t="s">
        <v>14</v>
      </c>
      <c r="B164" s="5">
        <v>33</v>
      </c>
      <c r="C164" s="5">
        <v>1</v>
      </c>
      <c r="D164" s="7">
        <v>3515913</v>
      </c>
      <c r="E164" s="7">
        <v>2614679</v>
      </c>
      <c r="F164" s="7">
        <f>SUM(D164-E164)</f>
        <v>901234</v>
      </c>
      <c r="G164" s="7">
        <v>292901.05</v>
      </c>
    </row>
    <row r="165" spans="1:7" x14ac:dyDescent="0.25">
      <c r="A165" s="29" t="s">
        <v>15</v>
      </c>
      <c r="B165" s="29">
        <f t="shared" ref="B165:G165" si="21">SUM(B161:B164)</f>
        <v>207</v>
      </c>
      <c r="C165" s="29">
        <f t="shared" si="21"/>
        <v>19</v>
      </c>
      <c r="D165" s="48">
        <f t="shared" si="21"/>
        <v>10461578.1</v>
      </c>
      <c r="E165" s="48">
        <f t="shared" si="21"/>
        <v>7698523.5999999996</v>
      </c>
      <c r="F165" s="48">
        <f t="shared" si="21"/>
        <v>2763054.4999999995</v>
      </c>
      <c r="G165" s="48">
        <f t="shared" si="21"/>
        <v>678281.53</v>
      </c>
    </row>
    <row r="166" spans="1:7" x14ac:dyDescent="0.25">
      <c r="A166" s="31"/>
      <c r="B166" s="31"/>
      <c r="C166" s="31"/>
      <c r="D166" s="50"/>
      <c r="E166" s="50"/>
      <c r="F166" s="50"/>
      <c r="G166" s="50"/>
    </row>
    <row r="167" spans="1:7" ht="13.8" thickBot="1" x14ac:dyDescent="0.3">
      <c r="A167" s="23" t="s">
        <v>38</v>
      </c>
      <c r="B167" s="23"/>
      <c r="C167" s="31"/>
      <c r="D167" s="50"/>
      <c r="E167" s="50"/>
      <c r="F167" s="50"/>
      <c r="G167" s="50"/>
    </row>
    <row r="168" spans="1:7" ht="13.8" thickTop="1" x14ac:dyDescent="0.25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7" ht="13.8" thickBot="1" x14ac:dyDescent="0.3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7" ht="13.8" thickTop="1" x14ac:dyDescent="0.25">
      <c r="A170" s="25" t="s">
        <v>12</v>
      </c>
      <c r="B170" s="5">
        <v>15</v>
      </c>
      <c r="C170" s="5">
        <v>5</v>
      </c>
      <c r="D170" s="7">
        <v>597758.15</v>
      </c>
      <c r="E170" s="7">
        <v>423979.8</v>
      </c>
      <c r="F170" s="7">
        <f>SUM(D170-E170)</f>
        <v>173778.35000000003</v>
      </c>
      <c r="G170" s="7">
        <v>45182.37</v>
      </c>
    </row>
    <row r="171" spans="1:7" x14ac:dyDescent="0.25">
      <c r="A171" s="25" t="s">
        <v>14</v>
      </c>
      <c r="B171" s="5">
        <v>468</v>
      </c>
      <c r="C171" s="5">
        <v>10</v>
      </c>
      <c r="D171" s="7">
        <v>39665928.899999999</v>
      </c>
      <c r="E171" s="7">
        <v>29863283</v>
      </c>
      <c r="F171" s="7">
        <f>SUM(D171-E171)</f>
        <v>9802645.8999999985</v>
      </c>
      <c r="G171" s="7">
        <v>3185859.92</v>
      </c>
    </row>
    <row r="172" spans="1:7" x14ac:dyDescent="0.25">
      <c r="A172" s="29" t="s">
        <v>15</v>
      </c>
      <c r="B172" s="29">
        <f t="shared" ref="B172:G172" si="22">SUM(B170:B171)</f>
        <v>483</v>
      </c>
      <c r="C172" s="29">
        <f t="shared" si="22"/>
        <v>15</v>
      </c>
      <c r="D172" s="48">
        <f t="shared" si="22"/>
        <v>40263687.049999997</v>
      </c>
      <c r="E172" s="48">
        <f t="shared" si="22"/>
        <v>30287262.800000001</v>
      </c>
      <c r="F172" s="48">
        <f t="shared" si="22"/>
        <v>9976424.2499999981</v>
      </c>
      <c r="G172" s="48">
        <f t="shared" si="22"/>
        <v>3231042.29</v>
      </c>
    </row>
    <row r="173" spans="1:7" x14ac:dyDescent="0.25">
      <c r="A173" s="31"/>
      <c r="B173" s="31"/>
      <c r="C173" s="31"/>
      <c r="D173" s="50"/>
      <c r="E173" s="50"/>
      <c r="F173" s="50"/>
      <c r="G173" s="50"/>
    </row>
    <row r="174" spans="1:7" ht="13.8" thickBot="1" x14ac:dyDescent="0.3">
      <c r="A174" s="23" t="s">
        <v>39</v>
      </c>
      <c r="B174" s="23"/>
      <c r="C174" s="31"/>
      <c r="D174" s="50"/>
      <c r="E174" s="50"/>
      <c r="F174" s="50"/>
      <c r="G174" s="50"/>
    </row>
    <row r="175" spans="1:7" ht="13.8" thickTop="1" x14ac:dyDescent="0.25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7" ht="13.8" thickBot="1" x14ac:dyDescent="0.3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</row>
    <row r="177" spans="1:7" ht="13.8" thickTop="1" x14ac:dyDescent="0.25">
      <c r="A177" s="25" t="s">
        <v>12</v>
      </c>
      <c r="B177" s="5">
        <v>21</v>
      </c>
      <c r="C177" s="5">
        <v>7</v>
      </c>
      <c r="D177" s="7">
        <v>695316.9</v>
      </c>
      <c r="E177" s="7">
        <v>532559.85</v>
      </c>
      <c r="F177" s="7">
        <f>SUM(D177-E177)</f>
        <v>162757.05000000005</v>
      </c>
      <c r="G177" s="7">
        <v>42316.83</v>
      </c>
    </row>
    <row r="178" spans="1:7" x14ac:dyDescent="0.25">
      <c r="A178" s="25" t="s">
        <v>13</v>
      </c>
      <c r="B178" s="5">
        <v>8</v>
      </c>
      <c r="C178" s="5">
        <v>3</v>
      </c>
      <c r="D178" s="7">
        <v>237164</v>
      </c>
      <c r="E178" s="7">
        <v>163664.15</v>
      </c>
      <c r="F178" s="7">
        <f>SUM(D178-E178)</f>
        <v>73499.850000000006</v>
      </c>
      <c r="G178" s="7">
        <v>19109.96</v>
      </c>
    </row>
    <row r="179" spans="1:7" x14ac:dyDescent="0.25">
      <c r="A179" s="25" t="s">
        <v>14</v>
      </c>
      <c r="B179" s="5">
        <v>295</v>
      </c>
      <c r="C179" s="5">
        <v>7</v>
      </c>
      <c r="D179" s="7">
        <v>19940815.699999999</v>
      </c>
      <c r="E179" s="7">
        <v>14879077.35</v>
      </c>
      <c r="F179" s="7">
        <f>SUM(D179-E179)</f>
        <v>5061738.3499999996</v>
      </c>
      <c r="G179" s="7">
        <v>1645064.96</v>
      </c>
    </row>
    <row r="180" spans="1:7" x14ac:dyDescent="0.25">
      <c r="A180" s="29" t="s">
        <v>15</v>
      </c>
      <c r="B180" s="29">
        <f t="shared" ref="B180:G180" si="23">SUM(B177:B179)</f>
        <v>324</v>
      </c>
      <c r="C180" s="29">
        <f t="shared" si="23"/>
        <v>17</v>
      </c>
      <c r="D180" s="48">
        <f t="shared" si="23"/>
        <v>20873296.599999998</v>
      </c>
      <c r="E180" s="48">
        <f t="shared" si="23"/>
        <v>15575301.35</v>
      </c>
      <c r="F180" s="48">
        <f t="shared" si="23"/>
        <v>5297995.25</v>
      </c>
      <c r="G180" s="48">
        <f t="shared" si="23"/>
        <v>1706491.75</v>
      </c>
    </row>
    <row r="181" spans="1:7" x14ac:dyDescent="0.25">
      <c r="A181" s="31"/>
      <c r="B181" s="31"/>
      <c r="C181" s="31"/>
      <c r="D181" s="50"/>
      <c r="E181" s="50"/>
      <c r="F181" s="50"/>
      <c r="G181" s="50"/>
    </row>
    <row r="182" spans="1:7" ht="13.8" thickBot="1" x14ac:dyDescent="0.3">
      <c r="A182" s="23" t="s">
        <v>40</v>
      </c>
      <c r="B182" s="23"/>
      <c r="C182" s="31"/>
      <c r="D182" s="50"/>
      <c r="E182" s="50"/>
      <c r="F182" s="50"/>
      <c r="G182" s="50"/>
    </row>
    <row r="183" spans="1:7" ht="13.8" thickTop="1" x14ac:dyDescent="0.25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7" ht="13.8" thickBot="1" x14ac:dyDescent="0.3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7" ht="13.8" thickTop="1" x14ac:dyDescent="0.25">
      <c r="A185" s="25" t="s">
        <v>12</v>
      </c>
      <c r="B185" s="5">
        <v>39</v>
      </c>
      <c r="C185" s="5">
        <v>13</v>
      </c>
      <c r="D185" s="7">
        <v>2212639.7999999998</v>
      </c>
      <c r="E185" s="7">
        <v>1544786.2</v>
      </c>
      <c r="F185" s="7">
        <f>SUM(D185-E185)</f>
        <v>667853.59999999986</v>
      </c>
      <c r="G185" s="7">
        <v>173641.94</v>
      </c>
    </row>
    <row r="186" spans="1:7" x14ac:dyDescent="0.25">
      <c r="A186" s="25" t="s">
        <v>13</v>
      </c>
      <c r="B186" s="5">
        <v>15</v>
      </c>
      <c r="C186" s="5">
        <v>6</v>
      </c>
      <c r="D186" s="7">
        <v>249777</v>
      </c>
      <c r="E186" s="7">
        <v>167155.85</v>
      </c>
      <c r="F186" s="7">
        <f>SUM(D186-E186)</f>
        <v>82621.149999999994</v>
      </c>
      <c r="G186" s="7">
        <v>21481.5</v>
      </c>
    </row>
    <row r="187" spans="1:7" x14ac:dyDescent="0.25">
      <c r="A187" s="25" t="s">
        <v>17</v>
      </c>
      <c r="B187" s="5">
        <v>131</v>
      </c>
      <c r="C187" s="5">
        <v>2</v>
      </c>
      <c r="D187" s="7">
        <v>4016003.75</v>
      </c>
      <c r="E187" s="7">
        <v>3052976.15</v>
      </c>
      <c r="F187" s="7">
        <f>SUM(D187-E187)</f>
        <v>963027.60000000009</v>
      </c>
      <c r="G187" s="7">
        <v>173344.97</v>
      </c>
    </row>
    <row r="188" spans="1:7" x14ac:dyDescent="0.25">
      <c r="A188" s="25" t="s">
        <v>14</v>
      </c>
      <c r="B188" s="5">
        <v>199</v>
      </c>
      <c r="C188" s="5">
        <v>5</v>
      </c>
      <c r="D188" s="7">
        <v>13647251.5</v>
      </c>
      <c r="E188" s="7">
        <v>10134933.15</v>
      </c>
      <c r="F188" s="7">
        <f>SUM(D188-E188)</f>
        <v>3512318.3499999996</v>
      </c>
      <c r="G188" s="7">
        <v>1141503.46</v>
      </c>
    </row>
    <row r="189" spans="1:7" x14ac:dyDescent="0.25">
      <c r="A189" s="29" t="s">
        <v>15</v>
      </c>
      <c r="B189" s="29">
        <f t="shared" ref="B189:G189" si="24">SUM(B185:B188)</f>
        <v>384</v>
      </c>
      <c r="C189" s="29">
        <f t="shared" si="24"/>
        <v>26</v>
      </c>
      <c r="D189" s="48">
        <f t="shared" si="24"/>
        <v>20125672.050000001</v>
      </c>
      <c r="E189" s="48">
        <f t="shared" si="24"/>
        <v>14899851.350000001</v>
      </c>
      <c r="F189" s="48">
        <f t="shared" si="24"/>
        <v>5225820.6999999993</v>
      </c>
      <c r="G189" s="48">
        <f t="shared" si="24"/>
        <v>1509971.87</v>
      </c>
    </row>
    <row r="190" spans="1:7" x14ac:dyDescent="0.25">
      <c r="A190" s="31"/>
      <c r="B190" s="31"/>
      <c r="C190" s="31"/>
      <c r="D190" s="50"/>
      <c r="E190" s="50"/>
      <c r="F190" s="50"/>
      <c r="G190" s="50"/>
    </row>
    <row r="191" spans="1:7" ht="13.8" thickBot="1" x14ac:dyDescent="0.3">
      <c r="A191" s="23" t="s">
        <v>41</v>
      </c>
      <c r="B191" s="23"/>
      <c r="C191" s="31"/>
      <c r="D191" s="50"/>
      <c r="E191" s="50"/>
      <c r="F191" s="50"/>
      <c r="G191" s="50"/>
    </row>
    <row r="192" spans="1:7" ht="13.8" thickTop="1" x14ac:dyDescent="0.25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8" thickBot="1" x14ac:dyDescent="0.3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8" thickTop="1" x14ac:dyDescent="0.25">
      <c r="A194" s="25" t="s">
        <v>12</v>
      </c>
      <c r="B194" s="5">
        <v>75</v>
      </c>
      <c r="C194" s="5">
        <v>26</v>
      </c>
      <c r="D194" s="7">
        <v>2713098</v>
      </c>
      <c r="E194" s="7">
        <v>1967339</v>
      </c>
      <c r="F194" s="7">
        <f>SUM(D194-E194)</f>
        <v>745759</v>
      </c>
      <c r="G194" s="7">
        <v>193897.34</v>
      </c>
    </row>
    <row r="195" spans="1:7" x14ac:dyDescent="0.25">
      <c r="A195" s="25" t="s">
        <v>13</v>
      </c>
      <c r="B195" s="5">
        <v>32</v>
      </c>
      <c r="C195" s="5">
        <v>11</v>
      </c>
      <c r="D195" s="7">
        <v>1518202.25</v>
      </c>
      <c r="E195" s="7">
        <v>1040010.6</v>
      </c>
      <c r="F195" s="7">
        <f>SUM(D195-E195)</f>
        <v>478191.65</v>
      </c>
      <c r="G195" s="7">
        <v>124329.83</v>
      </c>
    </row>
    <row r="196" spans="1:7" x14ac:dyDescent="0.25">
      <c r="A196" s="25" t="s">
        <v>17</v>
      </c>
      <c r="B196" s="5">
        <v>8</v>
      </c>
      <c r="C196" s="5">
        <v>1</v>
      </c>
      <c r="D196" s="7"/>
      <c r="E196" s="7"/>
      <c r="F196" s="7">
        <f>SUM(D196-E196)</f>
        <v>0</v>
      </c>
      <c r="G196" s="7"/>
    </row>
    <row r="197" spans="1:7" x14ac:dyDescent="0.25">
      <c r="A197" s="25" t="s">
        <v>14</v>
      </c>
      <c r="B197" s="5">
        <v>396</v>
      </c>
      <c r="C197" s="5">
        <v>10</v>
      </c>
      <c r="D197" s="7">
        <v>24997200.699999999</v>
      </c>
      <c r="E197" s="7">
        <v>18235721.050000001</v>
      </c>
      <c r="F197" s="7">
        <f>SUM(D197-E197)</f>
        <v>6761479.6499999985</v>
      </c>
      <c r="G197" s="7">
        <v>2197480.89</v>
      </c>
    </row>
    <row r="198" spans="1:7" x14ac:dyDescent="0.25">
      <c r="A198" s="29" t="s">
        <v>15</v>
      </c>
      <c r="B198" s="29">
        <f t="shared" ref="B198:G198" si="25">SUM(B194:B197)</f>
        <v>511</v>
      </c>
      <c r="C198" s="29">
        <f t="shared" si="25"/>
        <v>48</v>
      </c>
      <c r="D198" s="48">
        <f t="shared" si="25"/>
        <v>29228500.949999999</v>
      </c>
      <c r="E198" s="48">
        <f t="shared" si="25"/>
        <v>21243070.650000002</v>
      </c>
      <c r="F198" s="48">
        <f t="shared" si="25"/>
        <v>7985430.2999999989</v>
      </c>
      <c r="G198" s="48">
        <f t="shared" si="25"/>
        <v>2515708.06</v>
      </c>
    </row>
    <row r="199" spans="1:7" x14ac:dyDescent="0.25">
      <c r="A199" s="31"/>
      <c r="B199" s="31"/>
      <c r="C199" s="31"/>
      <c r="D199" s="50"/>
      <c r="E199" s="50"/>
      <c r="F199" s="50"/>
      <c r="G199" s="50"/>
    </row>
    <row r="200" spans="1:7" ht="13.8" thickBot="1" x14ac:dyDescent="0.3">
      <c r="A200" s="23" t="s">
        <v>42</v>
      </c>
      <c r="B200" s="23"/>
      <c r="C200" s="31"/>
      <c r="D200" s="50"/>
      <c r="E200" s="50"/>
      <c r="F200" s="50"/>
      <c r="G200" s="50"/>
    </row>
    <row r="201" spans="1:7" ht="13.8" thickTop="1" x14ac:dyDescent="0.25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8" thickBot="1" x14ac:dyDescent="0.3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8" thickTop="1" x14ac:dyDescent="0.25">
      <c r="A203" s="25" t="s">
        <v>12</v>
      </c>
      <c r="B203" s="3">
        <v>99</v>
      </c>
      <c r="C203" s="3">
        <v>34</v>
      </c>
      <c r="D203" s="1">
        <v>3713213.9</v>
      </c>
      <c r="E203" s="1">
        <v>2627772.25</v>
      </c>
      <c r="F203" s="1">
        <f>SUM(D203-E203)</f>
        <v>1085441.6499999999</v>
      </c>
      <c r="G203" s="1">
        <v>282214.83</v>
      </c>
    </row>
    <row r="204" spans="1:7" x14ac:dyDescent="0.25">
      <c r="A204" s="25" t="s">
        <v>13</v>
      </c>
      <c r="B204" s="3">
        <v>39</v>
      </c>
      <c r="C204" s="3">
        <v>13</v>
      </c>
      <c r="D204" s="1">
        <v>678421</v>
      </c>
      <c r="E204" s="1">
        <v>501763.5</v>
      </c>
      <c r="F204" s="1">
        <f>SUM(D204-E204)</f>
        <v>176657.5</v>
      </c>
      <c r="G204" s="1">
        <v>45930.95</v>
      </c>
    </row>
    <row r="205" spans="1:7" x14ac:dyDescent="0.25">
      <c r="A205" s="25" t="s">
        <v>16</v>
      </c>
      <c r="B205" s="3"/>
      <c r="C205" s="3"/>
      <c r="D205" s="1"/>
      <c r="E205" s="1"/>
      <c r="F205" s="1">
        <f>SUM(D205-E205)</f>
        <v>0</v>
      </c>
      <c r="G205" s="1"/>
    </row>
    <row r="206" spans="1:7" x14ac:dyDescent="0.25">
      <c r="A206" s="25" t="s">
        <v>17</v>
      </c>
      <c r="B206" s="3">
        <v>53</v>
      </c>
      <c r="C206" s="3">
        <v>2</v>
      </c>
      <c r="D206" s="1">
        <v>1571951</v>
      </c>
      <c r="E206" s="1">
        <v>1210451.5</v>
      </c>
      <c r="F206" s="1">
        <f>SUM(D206-E206)</f>
        <v>361499.5</v>
      </c>
      <c r="G206" s="1">
        <v>65069.91</v>
      </c>
    </row>
    <row r="207" spans="1:7" x14ac:dyDescent="0.25">
      <c r="A207" s="25" t="s">
        <v>14</v>
      </c>
      <c r="B207" s="5">
        <v>678</v>
      </c>
      <c r="C207" s="5">
        <v>16</v>
      </c>
      <c r="D207" s="1">
        <v>65793038.649999999</v>
      </c>
      <c r="E207" s="7">
        <v>49178729.950000003</v>
      </c>
      <c r="F207" s="7">
        <f>SUM(D207-E207)</f>
        <v>16614308.699999996</v>
      </c>
      <c r="G207" s="7">
        <v>5399650.3300000001</v>
      </c>
    </row>
    <row r="208" spans="1:7" x14ac:dyDescent="0.25">
      <c r="A208" s="29" t="s">
        <v>15</v>
      </c>
      <c r="B208" s="29">
        <f t="shared" ref="B208:G208" si="26">SUM(B203:B207)</f>
        <v>869</v>
      </c>
      <c r="C208" s="29">
        <f t="shared" si="26"/>
        <v>65</v>
      </c>
      <c r="D208" s="48">
        <f t="shared" si="26"/>
        <v>71756624.549999997</v>
      </c>
      <c r="E208" s="48">
        <f t="shared" si="26"/>
        <v>53518717.200000003</v>
      </c>
      <c r="F208" s="48">
        <f t="shared" si="26"/>
        <v>18237907.349999994</v>
      </c>
      <c r="G208" s="48">
        <f t="shared" si="26"/>
        <v>5792866.0200000005</v>
      </c>
    </row>
    <row r="209" spans="1:7" x14ac:dyDescent="0.25">
      <c r="A209" s="31"/>
      <c r="B209" s="31"/>
      <c r="C209" s="31"/>
      <c r="D209" s="50"/>
      <c r="E209" s="50"/>
      <c r="F209" s="50"/>
      <c r="G209" s="50"/>
    </row>
    <row r="210" spans="1:7" ht="13.8" thickBot="1" x14ac:dyDescent="0.3">
      <c r="A210" s="23" t="s">
        <v>43</v>
      </c>
      <c r="B210" s="23"/>
      <c r="C210" s="31"/>
      <c r="D210" s="50"/>
      <c r="E210" s="50"/>
      <c r="F210" s="50"/>
      <c r="G210" s="50"/>
    </row>
    <row r="211" spans="1:7" ht="13.8" thickTop="1" x14ac:dyDescent="0.25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8" thickBot="1" x14ac:dyDescent="0.3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8" thickTop="1" x14ac:dyDescent="0.25">
      <c r="A213" s="25" t="s">
        <v>12</v>
      </c>
      <c r="B213" s="5">
        <v>87</v>
      </c>
      <c r="C213" s="5">
        <v>30</v>
      </c>
      <c r="D213" s="7">
        <v>2781335</v>
      </c>
      <c r="E213" s="7">
        <v>1952272.1</v>
      </c>
      <c r="F213" s="7">
        <f>SUM(D213-E213)</f>
        <v>829062.89999999991</v>
      </c>
      <c r="G213" s="7">
        <v>215556.35</v>
      </c>
    </row>
    <row r="214" spans="1:7" x14ac:dyDescent="0.25">
      <c r="A214" s="25" t="s">
        <v>13</v>
      </c>
      <c r="B214" s="5">
        <v>14</v>
      </c>
      <c r="C214" s="5">
        <v>5</v>
      </c>
      <c r="D214" s="7">
        <v>111449</v>
      </c>
      <c r="E214" s="7">
        <v>94683.8</v>
      </c>
      <c r="F214" s="7">
        <f>SUM(D214-E214)</f>
        <v>16765.199999999997</v>
      </c>
      <c r="G214" s="7">
        <v>4358.95</v>
      </c>
    </row>
    <row r="215" spans="1:7" x14ac:dyDescent="0.25">
      <c r="A215" s="25" t="s">
        <v>16</v>
      </c>
      <c r="B215" s="5">
        <v>6</v>
      </c>
      <c r="C215" s="5">
        <v>2</v>
      </c>
      <c r="D215" s="7">
        <v>65276</v>
      </c>
      <c r="E215" s="7">
        <v>41326.35</v>
      </c>
      <c r="F215" s="7">
        <f>SUM(D215-E215)</f>
        <v>23949.65</v>
      </c>
      <c r="G215" s="7">
        <v>6226.91</v>
      </c>
    </row>
    <row r="216" spans="1:7" x14ac:dyDescent="0.25">
      <c r="A216" s="25" t="s">
        <v>14</v>
      </c>
      <c r="B216" s="5">
        <v>194</v>
      </c>
      <c r="C216" s="5">
        <v>5</v>
      </c>
      <c r="D216" s="7">
        <v>10771667</v>
      </c>
      <c r="E216" s="7">
        <v>7777652.6500000004</v>
      </c>
      <c r="F216" s="7">
        <f>SUM(D216-E216)</f>
        <v>2994014.3499999996</v>
      </c>
      <c r="G216" s="7">
        <v>973054.66</v>
      </c>
    </row>
    <row r="217" spans="1:7" x14ac:dyDescent="0.25">
      <c r="A217" s="29" t="s">
        <v>15</v>
      </c>
      <c r="B217" s="29">
        <f t="shared" ref="B217:G217" si="27">SUM(B213:B216)</f>
        <v>301</v>
      </c>
      <c r="C217" s="29">
        <f t="shared" si="27"/>
        <v>42</v>
      </c>
      <c r="D217" s="48">
        <f t="shared" si="27"/>
        <v>13729727</v>
      </c>
      <c r="E217" s="48">
        <f t="shared" si="27"/>
        <v>9865934.9000000004</v>
      </c>
      <c r="F217" s="48">
        <f t="shared" si="27"/>
        <v>3863792.0999999996</v>
      </c>
      <c r="G217" s="48">
        <f t="shared" si="27"/>
        <v>1199196.8700000001</v>
      </c>
    </row>
    <row r="218" spans="1:7" x14ac:dyDescent="0.25">
      <c r="A218" s="31"/>
      <c r="B218" s="31"/>
      <c r="C218" s="31"/>
      <c r="D218" s="50"/>
      <c r="E218" s="50"/>
      <c r="F218" s="50"/>
      <c r="G218" s="50"/>
    </row>
    <row r="219" spans="1:7" ht="13.8" thickBot="1" x14ac:dyDescent="0.3">
      <c r="A219" s="23" t="s">
        <v>44</v>
      </c>
      <c r="B219" s="23"/>
      <c r="C219" s="31"/>
      <c r="D219" s="50"/>
      <c r="E219" s="50"/>
      <c r="F219" s="50"/>
      <c r="G219" s="50"/>
    </row>
    <row r="220" spans="1:7" ht="13.8" thickTop="1" x14ac:dyDescent="0.25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8" thickBot="1" x14ac:dyDescent="0.3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8" thickTop="1" x14ac:dyDescent="0.25">
      <c r="A222" s="25" t="s">
        <v>12</v>
      </c>
      <c r="B222" s="5">
        <v>6</v>
      </c>
      <c r="C222" s="5">
        <v>2</v>
      </c>
      <c r="D222" s="7">
        <v>243540</v>
      </c>
      <c r="E222" s="7">
        <v>151638.25</v>
      </c>
      <c r="F222" s="7">
        <f>SUM(D222-E222)</f>
        <v>91901.75</v>
      </c>
      <c r="G222" s="7">
        <v>23894.46</v>
      </c>
    </row>
    <row r="223" spans="1:7" x14ac:dyDescent="0.25">
      <c r="A223" s="25" t="s">
        <v>13</v>
      </c>
      <c r="B223" s="5">
        <v>15</v>
      </c>
      <c r="C223" s="5">
        <v>5</v>
      </c>
      <c r="D223" s="7">
        <v>482277.8</v>
      </c>
      <c r="E223" s="7">
        <v>339114.7</v>
      </c>
      <c r="F223" s="7">
        <f>SUM(D223-E223)</f>
        <v>143163.09999999998</v>
      </c>
      <c r="G223" s="7">
        <v>37222.410000000003</v>
      </c>
    </row>
    <row r="224" spans="1:7" x14ac:dyDescent="0.25">
      <c r="A224" s="29" t="s">
        <v>15</v>
      </c>
      <c r="B224" s="29">
        <f t="shared" ref="B224:G224" si="28">SUM(B222:B223)</f>
        <v>21</v>
      </c>
      <c r="C224" s="29">
        <f t="shared" si="28"/>
        <v>7</v>
      </c>
      <c r="D224" s="48">
        <f t="shared" si="28"/>
        <v>725817.8</v>
      </c>
      <c r="E224" s="48">
        <f t="shared" si="28"/>
        <v>490752.95</v>
      </c>
      <c r="F224" s="48">
        <f t="shared" si="28"/>
        <v>235064.84999999998</v>
      </c>
      <c r="G224" s="48">
        <f t="shared" si="28"/>
        <v>61116.87</v>
      </c>
    </row>
    <row r="225" spans="1:7" x14ac:dyDescent="0.25">
      <c r="A225" s="31"/>
      <c r="B225" s="31"/>
      <c r="C225" s="31"/>
      <c r="D225" s="50"/>
      <c r="E225" s="50"/>
      <c r="F225" s="50"/>
      <c r="G225" s="50"/>
    </row>
    <row r="226" spans="1:7" ht="13.8" thickBot="1" x14ac:dyDescent="0.3">
      <c r="A226" s="23" t="s">
        <v>45</v>
      </c>
      <c r="B226" s="23"/>
      <c r="C226" s="31"/>
      <c r="D226" s="50"/>
      <c r="E226" s="50"/>
      <c r="F226" s="50"/>
      <c r="G226" s="50"/>
    </row>
    <row r="227" spans="1:7" ht="13.8" thickTop="1" x14ac:dyDescent="0.25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8" thickBot="1" x14ac:dyDescent="0.3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8" thickTop="1" x14ac:dyDescent="0.25">
      <c r="A229" s="25" t="s">
        <v>12</v>
      </c>
      <c r="B229" s="5">
        <v>146</v>
      </c>
      <c r="C229" s="5">
        <v>49</v>
      </c>
      <c r="D229" s="7">
        <v>6365129</v>
      </c>
      <c r="E229" s="7">
        <v>4663378.05</v>
      </c>
      <c r="F229" s="7">
        <f>SUM(D229-E229)</f>
        <v>1701750.9500000002</v>
      </c>
      <c r="G229" s="7">
        <v>442455.25</v>
      </c>
    </row>
    <row r="230" spans="1:7" x14ac:dyDescent="0.25">
      <c r="A230" s="25" t="s">
        <v>13</v>
      </c>
      <c r="B230" s="5">
        <v>86</v>
      </c>
      <c r="C230" s="5">
        <v>30</v>
      </c>
      <c r="D230" s="7">
        <v>3104172</v>
      </c>
      <c r="E230" s="7">
        <v>2196397.25</v>
      </c>
      <c r="F230" s="7">
        <f>SUM(D230-E230)</f>
        <v>907774.75</v>
      </c>
      <c r="G230" s="7">
        <v>236021.44</v>
      </c>
    </row>
    <row r="231" spans="1:7" x14ac:dyDescent="0.25">
      <c r="A231" s="25" t="s">
        <v>16</v>
      </c>
      <c r="B231" s="5"/>
      <c r="C231" s="5"/>
      <c r="D231" s="7"/>
      <c r="E231" s="7"/>
      <c r="F231" s="7">
        <f>SUM(D231-E231)</f>
        <v>0</v>
      </c>
      <c r="G231" s="7"/>
    </row>
    <row r="232" spans="1:7" x14ac:dyDescent="0.25">
      <c r="A232" s="25" t="s">
        <v>17</v>
      </c>
      <c r="B232" s="5">
        <v>58</v>
      </c>
      <c r="C232" s="5">
        <v>1</v>
      </c>
      <c r="D232" s="7">
        <v>2604043.2000000002</v>
      </c>
      <c r="E232" s="7">
        <v>1880485.8</v>
      </c>
      <c r="F232" s="7">
        <f>SUM(D232-E232)</f>
        <v>723557.40000000014</v>
      </c>
      <c r="G232" s="7">
        <v>130240.33</v>
      </c>
    </row>
    <row r="233" spans="1:7" x14ac:dyDescent="0.25">
      <c r="A233" s="25" t="s">
        <v>14</v>
      </c>
      <c r="B233" s="5">
        <v>519</v>
      </c>
      <c r="C233" s="5">
        <v>12</v>
      </c>
      <c r="D233" s="7">
        <v>43346567.549999997</v>
      </c>
      <c r="E233" s="7">
        <v>32360372.449999999</v>
      </c>
      <c r="F233" s="7">
        <f>SUM(D233-E233)</f>
        <v>10986195.099999998</v>
      </c>
      <c r="G233" s="7">
        <v>3570513.41</v>
      </c>
    </row>
    <row r="234" spans="1:7" x14ac:dyDescent="0.25">
      <c r="A234" s="29" t="s">
        <v>15</v>
      </c>
      <c r="B234" s="29">
        <f t="shared" ref="B234:G234" si="29">SUM(B229:B233)</f>
        <v>809</v>
      </c>
      <c r="C234" s="29">
        <f t="shared" si="29"/>
        <v>92</v>
      </c>
      <c r="D234" s="48">
        <f>SUM(D229:D233)</f>
        <v>55419911.75</v>
      </c>
      <c r="E234" s="48">
        <f t="shared" si="29"/>
        <v>41100633.549999997</v>
      </c>
      <c r="F234" s="48">
        <f t="shared" si="29"/>
        <v>14319278.199999999</v>
      </c>
      <c r="G234" s="48">
        <f t="shared" si="29"/>
        <v>4379230.43</v>
      </c>
    </row>
    <row r="235" spans="1:7" x14ac:dyDescent="0.25">
      <c r="A235" s="31"/>
      <c r="B235" s="31"/>
      <c r="C235" s="31"/>
      <c r="D235" s="50"/>
      <c r="E235" s="50"/>
      <c r="F235" s="50"/>
      <c r="G235" s="50"/>
    </row>
    <row r="236" spans="1:7" ht="13.8" thickBot="1" x14ac:dyDescent="0.3">
      <c r="A236" s="23" t="s">
        <v>46</v>
      </c>
      <c r="B236" s="23"/>
      <c r="C236" s="31"/>
      <c r="D236" s="50"/>
      <c r="E236" s="50"/>
      <c r="F236" s="50"/>
      <c r="G236" s="50"/>
    </row>
    <row r="237" spans="1:7" ht="13.8" thickTop="1" x14ac:dyDescent="0.25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8" thickBot="1" x14ac:dyDescent="0.3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8" thickTop="1" x14ac:dyDescent="0.25">
      <c r="A239" s="25" t="s">
        <v>12</v>
      </c>
      <c r="B239" s="5">
        <v>24</v>
      </c>
      <c r="C239" s="5">
        <v>8</v>
      </c>
      <c r="D239" s="7">
        <v>1162425</v>
      </c>
      <c r="E239" s="7">
        <v>858348.15</v>
      </c>
      <c r="F239" s="7">
        <f>SUM(D239-E239)</f>
        <v>304076.84999999998</v>
      </c>
      <c r="G239" s="7">
        <v>79059.98</v>
      </c>
    </row>
    <row r="240" spans="1:7" x14ac:dyDescent="0.25">
      <c r="A240" s="25" t="s">
        <v>13</v>
      </c>
      <c r="B240" s="5">
        <v>6</v>
      </c>
      <c r="C240" s="5">
        <v>2</v>
      </c>
      <c r="D240" s="7">
        <v>234516</v>
      </c>
      <c r="E240" s="7">
        <v>156445.15</v>
      </c>
      <c r="F240" s="7">
        <f>SUM(D240-E240)</f>
        <v>78070.850000000006</v>
      </c>
      <c r="G240" s="7">
        <v>20298.419999999998</v>
      </c>
    </row>
    <row r="241" spans="1:7" x14ac:dyDescent="0.25">
      <c r="A241" s="25" t="s">
        <v>14</v>
      </c>
      <c r="B241" s="5">
        <v>285</v>
      </c>
      <c r="C241" s="5">
        <v>8</v>
      </c>
      <c r="D241" s="7">
        <v>22376391.399999999</v>
      </c>
      <c r="E241" s="7">
        <v>16750981.75</v>
      </c>
      <c r="F241" s="7">
        <f>SUM(D241-E241)</f>
        <v>5625409.6499999985</v>
      </c>
      <c r="G241" s="7">
        <v>1828258.14</v>
      </c>
    </row>
    <row r="242" spans="1:7" x14ac:dyDescent="0.25">
      <c r="A242" s="29" t="s">
        <v>15</v>
      </c>
      <c r="B242" s="29">
        <f t="shared" ref="B242:G242" si="30">SUM(B239:B241)</f>
        <v>315</v>
      </c>
      <c r="C242" s="29">
        <f t="shared" si="30"/>
        <v>18</v>
      </c>
      <c r="D242" s="48">
        <f t="shared" si="30"/>
        <v>23773332.399999999</v>
      </c>
      <c r="E242" s="48">
        <f t="shared" si="30"/>
        <v>17765775.050000001</v>
      </c>
      <c r="F242" s="48">
        <f t="shared" si="30"/>
        <v>6007557.3499999987</v>
      </c>
      <c r="G242" s="48">
        <f t="shared" si="30"/>
        <v>1927616.5399999998</v>
      </c>
    </row>
    <row r="243" spans="1:7" x14ac:dyDescent="0.25">
      <c r="A243" s="31"/>
      <c r="B243" s="31"/>
      <c r="C243" s="31"/>
      <c r="D243" s="50"/>
      <c r="E243" s="50"/>
      <c r="F243" s="50"/>
      <c r="G243" s="50"/>
    </row>
    <row r="244" spans="1:7" ht="13.8" thickBot="1" x14ac:dyDescent="0.3">
      <c r="A244" s="23" t="s">
        <v>47</v>
      </c>
      <c r="B244" s="23"/>
      <c r="C244" s="31"/>
      <c r="D244" s="50"/>
      <c r="E244" s="50"/>
      <c r="F244" s="50"/>
      <c r="G244" s="50"/>
    </row>
    <row r="245" spans="1:7" ht="13.8" thickTop="1" x14ac:dyDescent="0.25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8" thickBot="1" x14ac:dyDescent="0.3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8" thickTop="1" x14ac:dyDescent="0.25">
      <c r="A247" s="25" t="s">
        <v>12</v>
      </c>
      <c r="B247" s="5">
        <v>35</v>
      </c>
      <c r="C247" s="5">
        <v>12</v>
      </c>
      <c r="D247" s="7">
        <v>1088536</v>
      </c>
      <c r="E247" s="7">
        <v>792740.4</v>
      </c>
      <c r="F247" s="7">
        <f>SUM(D247-E247)</f>
        <v>295795.59999999998</v>
      </c>
      <c r="G247" s="7">
        <v>76906.86</v>
      </c>
    </row>
    <row r="248" spans="1:7" x14ac:dyDescent="0.25">
      <c r="A248" s="25" t="s">
        <v>13</v>
      </c>
      <c r="B248" s="5">
        <v>18</v>
      </c>
      <c r="C248" s="5">
        <v>6</v>
      </c>
      <c r="D248" s="7">
        <v>232223.1</v>
      </c>
      <c r="E248" s="7">
        <v>149386.04999999999</v>
      </c>
      <c r="F248" s="7">
        <f>SUM(D248-E248)</f>
        <v>82837.050000000017</v>
      </c>
      <c r="G248" s="7">
        <v>21537.63</v>
      </c>
    </row>
    <row r="249" spans="1:7" x14ac:dyDescent="0.25">
      <c r="A249" s="25" t="s">
        <v>14</v>
      </c>
      <c r="B249" s="5">
        <v>545</v>
      </c>
      <c r="C249" s="5">
        <v>13</v>
      </c>
      <c r="D249" s="7">
        <v>37618707</v>
      </c>
      <c r="E249" s="7">
        <v>28206282.75</v>
      </c>
      <c r="F249" s="7">
        <f>SUM(D249-E249)</f>
        <v>9412424.25</v>
      </c>
      <c r="G249" s="7">
        <v>3059037.88</v>
      </c>
    </row>
    <row r="250" spans="1:7" x14ac:dyDescent="0.25">
      <c r="A250" s="29" t="s">
        <v>15</v>
      </c>
      <c r="B250" s="29">
        <f t="shared" ref="B250:G250" si="31">SUM(B247:B249)</f>
        <v>598</v>
      </c>
      <c r="C250" s="29">
        <f t="shared" si="31"/>
        <v>31</v>
      </c>
      <c r="D250" s="48">
        <f t="shared" si="31"/>
        <v>38939466.100000001</v>
      </c>
      <c r="E250" s="48">
        <f t="shared" si="31"/>
        <v>29148409.199999999</v>
      </c>
      <c r="F250" s="48">
        <f t="shared" si="31"/>
        <v>9791056.9000000004</v>
      </c>
      <c r="G250" s="48">
        <f t="shared" si="31"/>
        <v>3157482.37</v>
      </c>
    </row>
    <row r="251" spans="1:7" x14ac:dyDescent="0.25">
      <c r="A251" s="31"/>
      <c r="B251" s="31"/>
      <c r="C251" s="31"/>
      <c r="D251" s="50"/>
      <c r="E251" s="50"/>
      <c r="F251" s="50"/>
      <c r="G251" s="50"/>
    </row>
    <row r="252" spans="1:7" ht="13.8" thickBot="1" x14ac:dyDescent="0.3">
      <c r="A252" s="23" t="s">
        <v>48</v>
      </c>
      <c r="B252" s="23"/>
      <c r="C252" s="31"/>
      <c r="D252" s="50"/>
      <c r="E252" s="50"/>
      <c r="F252" s="50"/>
      <c r="G252" s="50"/>
    </row>
    <row r="253" spans="1:7" ht="13.8" thickTop="1" x14ac:dyDescent="0.25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8" thickBot="1" x14ac:dyDescent="0.3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8" thickTop="1" x14ac:dyDescent="0.25">
      <c r="A255" s="25" t="s">
        <v>12</v>
      </c>
      <c r="B255" s="5">
        <v>9</v>
      </c>
      <c r="C255" s="5">
        <v>3</v>
      </c>
      <c r="D255" s="7">
        <v>377520.7</v>
      </c>
      <c r="E255" s="7">
        <v>266673.15000000002</v>
      </c>
      <c r="F255" s="7">
        <f>SUM(D255-E255)</f>
        <v>110847.54999999999</v>
      </c>
      <c r="G255" s="7">
        <v>28820.36</v>
      </c>
    </row>
    <row r="256" spans="1:7" x14ac:dyDescent="0.25">
      <c r="A256" s="25" t="s">
        <v>13</v>
      </c>
      <c r="B256" s="5">
        <v>9</v>
      </c>
      <c r="C256" s="5">
        <v>3</v>
      </c>
      <c r="D256" s="7">
        <v>155298</v>
      </c>
      <c r="E256" s="7">
        <v>122397.6</v>
      </c>
      <c r="F256" s="7">
        <f>SUM(D256-E256)</f>
        <v>32900.399999999994</v>
      </c>
      <c r="G256" s="7">
        <v>8554.1</v>
      </c>
    </row>
    <row r="257" spans="1:7" x14ac:dyDescent="0.25">
      <c r="A257" s="25" t="s">
        <v>14</v>
      </c>
      <c r="B257" s="5">
        <v>69</v>
      </c>
      <c r="C257" s="5">
        <v>2</v>
      </c>
      <c r="D257" s="7">
        <v>5377832.5999999996</v>
      </c>
      <c r="E257" s="7">
        <v>3970806.2</v>
      </c>
      <c r="F257" s="7">
        <f>SUM(D257-E257)</f>
        <v>1407026.3999999994</v>
      </c>
      <c r="G257" s="7">
        <v>457283.58</v>
      </c>
    </row>
    <row r="258" spans="1:7" x14ac:dyDescent="0.25">
      <c r="A258" s="29" t="s">
        <v>15</v>
      </c>
      <c r="B258" s="29">
        <f t="shared" ref="B258:G258" si="32">SUM(B255:B257)</f>
        <v>87</v>
      </c>
      <c r="C258" s="29">
        <f t="shared" si="32"/>
        <v>8</v>
      </c>
      <c r="D258" s="48">
        <f t="shared" si="32"/>
        <v>5910651.2999999998</v>
      </c>
      <c r="E258" s="48">
        <f t="shared" si="32"/>
        <v>4359876.95</v>
      </c>
      <c r="F258" s="48">
        <f t="shared" si="32"/>
        <v>1550774.3499999994</v>
      </c>
      <c r="G258" s="48">
        <f t="shared" si="32"/>
        <v>494658.04000000004</v>
      </c>
    </row>
    <row r="259" spans="1:7" x14ac:dyDescent="0.25">
      <c r="A259" s="13"/>
      <c r="B259" s="13"/>
      <c r="C259" s="13"/>
      <c r="D259" s="39"/>
      <c r="E259" s="39"/>
      <c r="F259" s="39"/>
      <c r="G259" s="39"/>
    </row>
    <row r="260" spans="1:7" ht="15.6" x14ac:dyDescent="0.3">
      <c r="A260" s="129" t="s">
        <v>49</v>
      </c>
      <c r="B260" s="129"/>
      <c r="C260" s="129"/>
      <c r="D260" s="129"/>
      <c r="E260" s="129"/>
      <c r="F260" s="39"/>
      <c r="G260" s="39"/>
    </row>
    <row r="261" spans="1:7" ht="16.2" thickBot="1" x14ac:dyDescent="0.35">
      <c r="A261" s="17"/>
      <c r="B261" s="17"/>
      <c r="C261" s="17"/>
      <c r="D261" s="55"/>
      <c r="E261" s="55"/>
      <c r="F261" s="39"/>
      <c r="G261" s="39"/>
    </row>
    <row r="262" spans="1:7" ht="13.8" thickTop="1" x14ac:dyDescent="0.25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7" ht="13.8" thickBot="1" x14ac:dyDescent="0.3">
      <c r="A263" s="131"/>
      <c r="B263" s="133"/>
      <c r="C263" s="135"/>
      <c r="D263" s="125"/>
      <c r="E263" s="125"/>
      <c r="F263" s="125"/>
      <c r="G263" s="127"/>
    </row>
    <row r="264" spans="1:7" ht="13.8" thickTop="1" x14ac:dyDescent="0.25">
      <c r="A264" s="8"/>
      <c r="B264" s="8"/>
      <c r="C264" s="8"/>
      <c r="D264" s="39"/>
      <c r="E264" s="39"/>
      <c r="F264" s="39"/>
      <c r="G264" s="39"/>
    </row>
    <row r="265" spans="1:7" x14ac:dyDescent="0.25">
      <c r="A265" s="12" t="s">
        <v>12</v>
      </c>
      <c r="B265" s="40">
        <f>SUMIF($A$1:$A$258,"TYPE 1",$B$1:$B$258)</f>
        <v>2346</v>
      </c>
      <c r="C265" s="40">
        <f>SUMIF($A$1:$A$258,"TYPE 1",$C$1:$C$258)</f>
        <v>798</v>
      </c>
      <c r="D265" s="39">
        <f>SUMIF($A$1:$A$258,"TYPE 1",$D$1:$D$258)</f>
        <v>96220493.100000009</v>
      </c>
      <c r="E265" s="39">
        <f>SUMIF($A$1:$A$258,"TYPE 1",$E$1:$E$258)</f>
        <v>68504471.150000006</v>
      </c>
      <c r="F265" s="39">
        <f>SUMIF($A$1:$A$258,"TYPE 1",$F$1:$F$258)</f>
        <v>27716021.949999999</v>
      </c>
      <c r="G265" s="39">
        <f>SUMIF($A$1:$A$258,"TYPE 1",$G$1:$G$258)</f>
        <v>7206165.7300000014</v>
      </c>
    </row>
    <row r="266" spans="1:7" x14ac:dyDescent="0.25">
      <c r="A266" s="12" t="s">
        <v>13</v>
      </c>
      <c r="B266" s="40">
        <f>SUMIF($A$1:$A$258,"TYPE 2",$B$1:$B$258)</f>
        <v>1096</v>
      </c>
      <c r="C266" s="40">
        <f>SUMIF($A$1:$A$258,"TYPE 2",$C$1:$C$258)</f>
        <v>381</v>
      </c>
      <c r="D266" s="39">
        <f>SUMIF($A$1:$A$258,"TYPE 2",$D$1:$D$258)</f>
        <v>35775969.700000003</v>
      </c>
      <c r="E266" s="39">
        <f>SUMIF($A$1:$A$258,"TYPE 2",$E$1:$E$258)</f>
        <v>25475270.200000003</v>
      </c>
      <c r="F266" s="39">
        <f>SUMIF($A$1:$A$258,"TYPE 2",$F$1:$F$258)</f>
        <v>10300699.5</v>
      </c>
      <c r="G266" s="39">
        <f>SUMIF($A$1:$A$258,"TYPE 2",$G$1:$G$258)</f>
        <v>2678181.8800000004</v>
      </c>
    </row>
    <row r="267" spans="1:7" x14ac:dyDescent="0.25">
      <c r="A267" s="12" t="s">
        <v>16</v>
      </c>
      <c r="B267" s="40">
        <f>SUMIF($A$1:$A$258,"TYPE 3",$B$1:$B$258)</f>
        <v>32</v>
      </c>
      <c r="C267" s="40">
        <f>SUMIF($A$1:$A$258,"TYPE 3",$C$1:$C$258)</f>
        <v>6</v>
      </c>
      <c r="D267" s="39">
        <f>SUMIF($A$1:$A$258,"TYPE 3",$D$1:$D$258)</f>
        <v>787051.15</v>
      </c>
      <c r="E267" s="39">
        <f>SUMIF($A$1:$A$258,"TYPE 3",$E$1:$E$258)</f>
        <v>570280.54999999993</v>
      </c>
      <c r="F267" s="39">
        <f>SUMIF($A$1:$A$258,"TYPE 3",$F$1:$F$258)</f>
        <v>216770.60000000003</v>
      </c>
      <c r="G267" s="39">
        <f>SUMIF($A$1:$A$258,"TYPE 3",$G$1:$G$258)</f>
        <v>56360.36</v>
      </c>
    </row>
    <row r="268" spans="1:7" x14ac:dyDescent="0.25">
      <c r="A268" s="12" t="s">
        <v>17</v>
      </c>
      <c r="B268" s="40">
        <f>SUMIF($A$1:$A$258,"TYPE 4",$B$1:$B$258)</f>
        <v>1031</v>
      </c>
      <c r="C268" s="40">
        <f>SUMIF($A$1:$A$258,"TYPE 4",$C$1:$C$258)</f>
        <v>16</v>
      </c>
      <c r="D268" s="39">
        <f>SUMIF($A$1:$A$258,"TYPE 4",$D$1:$D$258)</f>
        <v>44211322.500000007</v>
      </c>
      <c r="E268" s="39">
        <f>SUMIF($A$1:$A$258,"TYPE 4",$E$1:$E$258)</f>
        <v>33002921.5</v>
      </c>
      <c r="F268" s="39">
        <f>SUMIF($A$1:$A$258,"TYPE 4",$F$1:$F$258)</f>
        <v>11208401</v>
      </c>
      <c r="G268" s="39">
        <f>SUMIF($A$1:$A$258,"TYPE 4",$G$1:$G$258)</f>
        <v>2017512.18</v>
      </c>
    </row>
    <row r="269" spans="1:7" x14ac:dyDescent="0.25">
      <c r="A269" s="12" t="s">
        <v>14</v>
      </c>
      <c r="B269" s="40">
        <f>SUMIF($A$1:$A$258,"TYPE 5",$B$1:$B$258)</f>
        <v>7384</v>
      </c>
      <c r="C269" s="40">
        <f>SUMIF($A$1:$A$258,"TYPE 5",$C$1:$C$258)</f>
        <v>193</v>
      </c>
      <c r="D269" s="39">
        <f>SUMIF($A$1:$A$258,"TYPE 5",$D$1:$D$258)</f>
        <v>542382586.44999993</v>
      </c>
      <c r="E269" s="39">
        <f>SUMIF($A$1:$A$258,"TYPE 5",$E$1:$E$258)</f>
        <v>402171440.64999992</v>
      </c>
      <c r="F269" s="39">
        <f>SUMIF($A$1:$A$258,"TYPE 5",$F$1:$F$258)</f>
        <v>140211145.79999998</v>
      </c>
      <c r="G269" s="39">
        <f>SUMIF($A$1:$A$258,"TYPE 5",$G$1:$G$258)</f>
        <v>45568622.410000004</v>
      </c>
    </row>
    <row r="270" spans="1:7" ht="13.8" thickBot="1" x14ac:dyDescent="0.3">
      <c r="A270" s="12" t="s">
        <v>15</v>
      </c>
      <c r="B270" s="73">
        <f>SUM(B265:B269)-2</f>
        <v>11887</v>
      </c>
      <c r="C270" s="41">
        <f t="shared" ref="C270:D270" si="33">SUM(C265:C269)</f>
        <v>1394</v>
      </c>
      <c r="D270" s="56">
        <f t="shared" si="33"/>
        <v>719377422.89999998</v>
      </c>
      <c r="E270" s="56">
        <f>SUM(E265:E269)</f>
        <v>529724384.04999995</v>
      </c>
      <c r="F270" s="56">
        <f>SUM(F265:F269)</f>
        <v>189653038.84999999</v>
      </c>
      <c r="G270" s="56">
        <f>SUM(G265:G269)</f>
        <v>57526842.560000002</v>
      </c>
    </row>
    <row r="271" spans="1:7" ht="13.8" thickTop="1" x14ac:dyDescent="0.25">
      <c r="A271" s="128"/>
      <c r="B271" s="128"/>
      <c r="C271" s="128"/>
      <c r="D271" s="128"/>
      <c r="E271" s="47"/>
      <c r="F271" s="39"/>
      <c r="G271" s="39"/>
    </row>
    <row r="272" spans="1:7" x14ac:dyDescent="0.25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5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5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5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5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honeticPr fontId="4" type="noConversion"/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SECOND QUARTER FY 2025
OCTOBER - DECEMBER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tabSelected="1" view="pageLayout" topLeftCell="A259" zoomScale="156" zoomScaleNormal="100" zoomScalePageLayoutView="156" workbookViewId="0">
      <selection activeCell="G272" sqref="G272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6" width="15.109375" style="39" bestFit="1" customWidth="1"/>
    <col min="7" max="7" width="14" style="39" bestFit="1" customWidth="1"/>
    <col min="8" max="8" width="14.33203125" style="8" customWidth="1"/>
    <col min="9" max="16384" width="9.109375" style="8"/>
  </cols>
  <sheetData>
    <row r="1" spans="1:8" ht="13.8" thickBot="1" x14ac:dyDescent="0.3">
      <c r="A1" s="23" t="s">
        <v>18</v>
      </c>
      <c r="B1" s="23"/>
      <c r="G1" s="42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5">
        <v>62</v>
      </c>
      <c r="C4" s="5">
        <v>21</v>
      </c>
      <c r="D4" s="28">
        <v>2004948</v>
      </c>
      <c r="E4" s="28">
        <v>1435659.65</v>
      </c>
      <c r="F4" s="7">
        <f>SUM(D4-E4)</f>
        <v>569288.35000000009</v>
      </c>
      <c r="G4" s="28">
        <v>148014.97</v>
      </c>
    </row>
    <row r="5" spans="1:8" x14ac:dyDescent="0.25">
      <c r="A5" s="13" t="s">
        <v>13</v>
      </c>
      <c r="B5" s="5">
        <v>29</v>
      </c>
      <c r="C5" s="5">
        <v>9</v>
      </c>
      <c r="D5" s="28">
        <v>570446</v>
      </c>
      <c r="E5" s="28">
        <v>404909.65</v>
      </c>
      <c r="F5" s="7">
        <f>SUM(D5-E5)</f>
        <v>165536.34999999998</v>
      </c>
      <c r="G5" s="28">
        <v>43039.45</v>
      </c>
    </row>
    <row r="6" spans="1:8" x14ac:dyDescent="0.25">
      <c r="A6" s="25" t="s">
        <v>14</v>
      </c>
      <c r="B6" s="5">
        <v>398</v>
      </c>
      <c r="C6" s="5">
        <v>9</v>
      </c>
      <c r="D6" s="28">
        <v>31248724.100000001</v>
      </c>
      <c r="E6" s="28">
        <v>23232369.600000001</v>
      </c>
      <c r="F6" s="7">
        <f>SUM(D6-E6)</f>
        <v>8016354.5</v>
      </c>
      <c r="G6" s="28">
        <v>2605315.21</v>
      </c>
    </row>
    <row r="7" spans="1:8" x14ac:dyDescent="0.25">
      <c r="A7" s="29" t="s">
        <v>15</v>
      </c>
      <c r="B7" s="29">
        <f t="shared" ref="B7:G7" si="0">SUM(B4:B6)</f>
        <v>489</v>
      </c>
      <c r="C7" s="29">
        <f t="shared" si="0"/>
        <v>39</v>
      </c>
      <c r="D7" s="48">
        <f t="shared" si="0"/>
        <v>33824118.100000001</v>
      </c>
      <c r="E7" s="48">
        <f t="shared" si="0"/>
        <v>25072938.900000002</v>
      </c>
      <c r="F7" s="48">
        <f t="shared" si="0"/>
        <v>8751179.1999999993</v>
      </c>
      <c r="G7" s="48">
        <f t="shared" si="0"/>
        <v>2796369.63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64">
        <v>24</v>
      </c>
      <c r="C12" s="64">
        <v>8</v>
      </c>
      <c r="D12" s="28">
        <v>568744</v>
      </c>
      <c r="E12" s="28">
        <v>410545.15</v>
      </c>
      <c r="F12" s="28">
        <f>SUM(D12-E12)</f>
        <v>158198.84999999998</v>
      </c>
      <c r="G12" s="28">
        <v>41131.699999999997</v>
      </c>
    </row>
    <row r="13" spans="1:8" x14ac:dyDescent="0.25">
      <c r="A13" s="25" t="s">
        <v>13</v>
      </c>
      <c r="B13" s="64">
        <v>15</v>
      </c>
      <c r="C13" s="64">
        <v>5</v>
      </c>
      <c r="D13" s="28">
        <v>402659</v>
      </c>
      <c r="E13" s="28">
        <v>307591.45</v>
      </c>
      <c r="F13" s="28">
        <f>SUM(D13-E13)</f>
        <v>95067.549999999988</v>
      </c>
      <c r="G13" s="28">
        <v>24717.56</v>
      </c>
    </row>
    <row r="14" spans="1:8" x14ac:dyDescent="0.25">
      <c r="A14" s="25" t="s">
        <v>14</v>
      </c>
      <c r="B14" s="64">
        <v>105</v>
      </c>
      <c r="C14" s="64">
        <v>3</v>
      </c>
      <c r="D14" s="28">
        <v>7615166</v>
      </c>
      <c r="E14" s="28">
        <v>5608450.3499999996</v>
      </c>
      <c r="F14" s="38">
        <f>SUM(D14-E14)</f>
        <v>2006715.6500000004</v>
      </c>
      <c r="G14" s="28">
        <v>652182.59</v>
      </c>
    </row>
    <row r="15" spans="1:8" x14ac:dyDescent="0.25">
      <c r="A15" s="29" t="s">
        <v>15</v>
      </c>
      <c r="B15" s="29">
        <f t="shared" ref="B15:G15" si="1">SUM(B12:B14)</f>
        <v>144</v>
      </c>
      <c r="C15" s="29">
        <f t="shared" si="1"/>
        <v>16</v>
      </c>
      <c r="D15" s="48">
        <f t="shared" si="1"/>
        <v>8586569</v>
      </c>
      <c r="E15" s="48">
        <f t="shared" si="1"/>
        <v>6326586.9499999993</v>
      </c>
      <c r="F15" s="48">
        <f t="shared" si="1"/>
        <v>2259982.0500000003</v>
      </c>
      <c r="G15" s="48">
        <f t="shared" si="1"/>
        <v>718031.85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64">
        <v>21</v>
      </c>
      <c r="C20" s="64">
        <v>7</v>
      </c>
      <c r="D20" s="7">
        <v>528029</v>
      </c>
      <c r="E20" s="7">
        <v>338788.1</v>
      </c>
      <c r="F20" s="7">
        <f>SUM(D20-E20)</f>
        <v>189240.90000000002</v>
      </c>
      <c r="G20" s="7">
        <v>49202.63</v>
      </c>
    </row>
    <row r="21" spans="1:7" x14ac:dyDescent="0.25">
      <c r="A21" s="25" t="s">
        <v>13</v>
      </c>
      <c r="B21" s="64">
        <v>12</v>
      </c>
      <c r="C21" s="64">
        <v>4</v>
      </c>
      <c r="D21" s="7">
        <v>332918</v>
      </c>
      <c r="E21" s="7">
        <v>222050.9</v>
      </c>
      <c r="F21" s="7">
        <f>SUM(D21-E21)</f>
        <v>110867.1</v>
      </c>
      <c r="G21" s="7">
        <v>28825.45</v>
      </c>
    </row>
    <row r="22" spans="1:7" x14ac:dyDescent="0.25">
      <c r="A22" s="25" t="s">
        <v>14</v>
      </c>
      <c r="B22" s="64">
        <v>75</v>
      </c>
      <c r="C22" s="64">
        <v>3</v>
      </c>
      <c r="D22" s="7">
        <v>5335206.45</v>
      </c>
      <c r="E22" s="7">
        <v>3934516.25</v>
      </c>
      <c r="F22" s="7">
        <f>SUM(D22-E22)</f>
        <v>1400690.2000000002</v>
      </c>
      <c r="G22" s="7">
        <v>455224.32000000001</v>
      </c>
    </row>
    <row r="23" spans="1:7" x14ac:dyDescent="0.25">
      <c r="A23" s="29" t="s">
        <v>15</v>
      </c>
      <c r="B23" s="29">
        <f t="shared" ref="B23:G23" si="2">SUM(B20:B22)</f>
        <v>108</v>
      </c>
      <c r="C23" s="29">
        <f t="shared" si="2"/>
        <v>14</v>
      </c>
      <c r="D23" s="48">
        <f t="shared" si="2"/>
        <v>6196153.4500000002</v>
      </c>
      <c r="E23" s="48">
        <f t="shared" si="2"/>
        <v>4495355.25</v>
      </c>
      <c r="F23" s="48">
        <f t="shared" si="2"/>
        <v>1700798.2000000002</v>
      </c>
      <c r="G23" s="48">
        <f t="shared" si="2"/>
        <v>533252.4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64">
        <v>70</v>
      </c>
      <c r="C28" s="64">
        <v>24</v>
      </c>
      <c r="D28" s="7">
        <v>1948681.25</v>
      </c>
      <c r="E28" s="7">
        <v>1357868.95</v>
      </c>
      <c r="F28" s="7">
        <f>SUM(D28-E28)</f>
        <v>590812.30000000005</v>
      </c>
      <c r="G28" s="7">
        <v>153611.20000000001</v>
      </c>
    </row>
    <row r="29" spans="1:7" x14ac:dyDescent="0.25">
      <c r="A29" s="25" t="s">
        <v>13</v>
      </c>
      <c r="B29" s="64">
        <v>37</v>
      </c>
      <c r="C29" s="64">
        <v>10</v>
      </c>
      <c r="D29" s="7">
        <v>732672.65</v>
      </c>
      <c r="E29" s="7">
        <v>486672.15</v>
      </c>
      <c r="F29" s="7">
        <f>SUM(D29-E29)</f>
        <v>246000.5</v>
      </c>
      <c r="G29" s="7">
        <v>63960.13</v>
      </c>
    </row>
    <row r="30" spans="1:7" x14ac:dyDescent="0.25">
      <c r="A30" s="25" t="s">
        <v>16</v>
      </c>
      <c r="B30" s="64">
        <v>15</v>
      </c>
      <c r="C30" s="64">
        <v>1</v>
      </c>
      <c r="D30" s="7">
        <v>154510</v>
      </c>
      <c r="E30" s="7">
        <v>97182.2</v>
      </c>
      <c r="F30" s="7">
        <f>SUM(D30-E30)</f>
        <v>57327.8</v>
      </c>
      <c r="G30" s="7">
        <v>14905.23</v>
      </c>
    </row>
    <row r="31" spans="1:7" x14ac:dyDescent="0.25">
      <c r="A31" s="25" t="s">
        <v>14</v>
      </c>
      <c r="B31" s="64">
        <v>118</v>
      </c>
      <c r="C31" s="64">
        <v>4</v>
      </c>
      <c r="D31" s="7">
        <v>7396444.0499999998</v>
      </c>
      <c r="E31" s="7">
        <v>5390375.25</v>
      </c>
      <c r="F31" s="7">
        <f>SUM(D31-E31)</f>
        <v>2006068.7999999998</v>
      </c>
      <c r="G31" s="7">
        <v>651972.36</v>
      </c>
    </row>
    <row r="32" spans="1:7" x14ac:dyDescent="0.25">
      <c r="A32" s="29" t="s">
        <v>15</v>
      </c>
      <c r="B32" s="29">
        <f t="shared" ref="B32:G32" si="3">SUM(B28:B31)</f>
        <v>240</v>
      </c>
      <c r="C32" s="29">
        <f t="shared" si="3"/>
        <v>39</v>
      </c>
      <c r="D32" s="48">
        <f t="shared" si="3"/>
        <v>10232307.949999999</v>
      </c>
      <c r="E32" s="48">
        <f t="shared" si="3"/>
        <v>7332098.5499999998</v>
      </c>
      <c r="F32" s="48">
        <f t="shared" si="3"/>
        <v>2900209.4</v>
      </c>
      <c r="G32" s="48">
        <f t="shared" si="3"/>
        <v>884448.92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64">
        <v>132</v>
      </c>
      <c r="C37" s="64">
        <v>44</v>
      </c>
      <c r="D37" s="7">
        <v>5661983.7000000002</v>
      </c>
      <c r="E37" s="7">
        <v>4134760.9</v>
      </c>
      <c r="F37" s="7">
        <f>SUM(D37-E37)</f>
        <v>1527222.8000000003</v>
      </c>
      <c r="G37" s="7">
        <v>397077.93</v>
      </c>
    </row>
    <row r="38" spans="1:7" x14ac:dyDescent="0.25">
      <c r="A38" s="25" t="s">
        <v>13</v>
      </c>
      <c r="B38" s="64">
        <v>48</v>
      </c>
      <c r="C38" s="64">
        <v>14</v>
      </c>
      <c r="D38" s="7">
        <v>1480099.3</v>
      </c>
      <c r="E38" s="7">
        <v>1019243.9</v>
      </c>
      <c r="F38" s="7">
        <f>SUM(D38-E38)</f>
        <v>460855.4</v>
      </c>
      <c r="G38" s="7">
        <v>119822.39999999999</v>
      </c>
    </row>
    <row r="39" spans="1:7" x14ac:dyDescent="0.25">
      <c r="A39" s="25" t="s">
        <v>16</v>
      </c>
      <c r="B39" s="64">
        <v>8</v>
      </c>
      <c r="C39" s="64">
        <v>1</v>
      </c>
      <c r="D39" s="7">
        <v>259718.5</v>
      </c>
      <c r="E39" s="7">
        <v>188198.6</v>
      </c>
      <c r="F39" s="7">
        <f>SUM(D39-E39)</f>
        <v>71519.899999999994</v>
      </c>
      <c r="G39" s="7">
        <v>18595.169999999998</v>
      </c>
    </row>
    <row r="40" spans="1:7" x14ac:dyDescent="0.25">
      <c r="A40" s="25" t="s">
        <v>14</v>
      </c>
      <c r="B40" s="64">
        <v>486</v>
      </c>
      <c r="C40" s="64">
        <v>14</v>
      </c>
      <c r="D40" s="7">
        <v>31975761.050000001</v>
      </c>
      <c r="E40" s="7">
        <v>23580945.75</v>
      </c>
      <c r="F40" s="7">
        <f>SUM(D40-E40)</f>
        <v>8394815.3000000007</v>
      </c>
      <c r="G40" s="7">
        <v>2728314.97</v>
      </c>
    </row>
    <row r="41" spans="1:7" x14ac:dyDescent="0.25">
      <c r="A41" s="29" t="s">
        <v>15</v>
      </c>
      <c r="B41" s="29">
        <f t="shared" ref="B41:G41" si="4">SUM(B37:B40)</f>
        <v>674</v>
      </c>
      <c r="C41" s="29">
        <f t="shared" si="4"/>
        <v>73</v>
      </c>
      <c r="D41" s="48">
        <f t="shared" si="4"/>
        <v>39377562.549999997</v>
      </c>
      <c r="E41" s="48">
        <f t="shared" si="4"/>
        <v>28923149.149999999</v>
      </c>
      <c r="F41" s="48">
        <f t="shared" si="4"/>
        <v>10454413.4</v>
      </c>
      <c r="G41" s="48">
        <f t="shared" si="4"/>
        <v>3263810.47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64">
        <v>156</v>
      </c>
      <c r="C46" s="64">
        <v>52</v>
      </c>
      <c r="D46" s="7">
        <v>5435125.1500000004</v>
      </c>
      <c r="E46" s="7">
        <v>3843885.6</v>
      </c>
      <c r="F46" s="7">
        <f>SUM(D46-E46)</f>
        <v>1591239.5500000003</v>
      </c>
      <c r="G46" s="7">
        <v>413722.28</v>
      </c>
    </row>
    <row r="47" spans="1:7" x14ac:dyDescent="0.25">
      <c r="A47" s="25" t="s">
        <v>13</v>
      </c>
      <c r="B47" s="64">
        <v>33</v>
      </c>
      <c r="C47" s="64">
        <v>11</v>
      </c>
      <c r="D47" s="7">
        <v>918317</v>
      </c>
      <c r="E47" s="7">
        <v>660583.25</v>
      </c>
      <c r="F47" s="7">
        <f>SUM(D47-E47)</f>
        <v>257733.75</v>
      </c>
      <c r="G47" s="7">
        <v>67010.78</v>
      </c>
    </row>
    <row r="48" spans="1:7" x14ac:dyDescent="0.25">
      <c r="A48" s="25" t="s">
        <v>14</v>
      </c>
      <c r="B48" s="64">
        <v>743</v>
      </c>
      <c r="C48" s="64">
        <v>20</v>
      </c>
      <c r="D48" s="7">
        <v>42019675.049999997</v>
      </c>
      <c r="E48" s="7">
        <v>30923125.600000001</v>
      </c>
      <c r="F48" s="7">
        <f>SUM(D48-E48)</f>
        <v>11096549.449999996</v>
      </c>
      <c r="G48" s="7">
        <v>3606378.57</v>
      </c>
    </row>
    <row r="49" spans="1:7" x14ac:dyDescent="0.25">
      <c r="A49" s="29" t="s">
        <v>15</v>
      </c>
      <c r="B49" s="29">
        <f t="shared" ref="B49:G49" si="5">SUM(B46:B48)</f>
        <v>932</v>
      </c>
      <c r="C49" s="29">
        <f t="shared" si="5"/>
        <v>83</v>
      </c>
      <c r="D49" s="48">
        <f t="shared" si="5"/>
        <v>48373117.199999996</v>
      </c>
      <c r="E49" s="48">
        <f t="shared" si="5"/>
        <v>35427594.450000003</v>
      </c>
      <c r="F49" s="48">
        <f t="shared" si="5"/>
        <v>12945522.749999996</v>
      </c>
      <c r="G49" s="48">
        <f t="shared" si="5"/>
        <v>4087111.63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59">
        <v>3</v>
      </c>
      <c r="C54" s="5">
        <v>1</v>
      </c>
      <c r="D54" s="7">
        <v>261083</v>
      </c>
      <c r="E54" s="7">
        <v>183152.65</v>
      </c>
      <c r="F54" s="7">
        <f>SUM(D54-E54)</f>
        <v>77930.350000000006</v>
      </c>
      <c r="G54" s="7">
        <v>20261.89</v>
      </c>
    </row>
    <row r="55" spans="1:7" x14ac:dyDescent="0.25">
      <c r="A55" s="25" t="s">
        <v>13</v>
      </c>
      <c r="B55" s="59">
        <v>6</v>
      </c>
      <c r="C55" s="5">
        <v>2</v>
      </c>
      <c r="D55" s="60">
        <v>32587</v>
      </c>
      <c r="E55" s="7">
        <v>22038.400000000001</v>
      </c>
      <c r="F55" s="7">
        <f>SUM(D55-E55)</f>
        <v>10548.599999999999</v>
      </c>
      <c r="G55" s="7">
        <v>2742.64</v>
      </c>
    </row>
    <row r="56" spans="1:7" x14ac:dyDescent="0.25">
      <c r="A56" s="25" t="s">
        <v>16</v>
      </c>
      <c r="B56" s="59">
        <v>3</v>
      </c>
      <c r="C56" s="5">
        <v>1</v>
      </c>
      <c r="D56" s="7">
        <v>19318</v>
      </c>
      <c r="E56" s="7">
        <v>9377.65</v>
      </c>
      <c r="F56" s="7">
        <f>SUM(D56-E56)</f>
        <v>9940.35</v>
      </c>
      <c r="G56" s="7">
        <v>2584.4899999999998</v>
      </c>
    </row>
    <row r="57" spans="1:7" x14ac:dyDescent="0.25">
      <c r="A57" s="29" t="s">
        <v>15</v>
      </c>
      <c r="B57" s="29">
        <f>SUM(B54:B56)</f>
        <v>12</v>
      </c>
      <c r="C57" s="29">
        <f>SUM(C54:C56)</f>
        <v>4</v>
      </c>
      <c r="D57" s="48">
        <f>SUM(D54:D56)</f>
        <v>312988</v>
      </c>
      <c r="E57" s="48">
        <f t="shared" ref="E57:G57" si="6">SUM(E54:E56)</f>
        <v>214568.69999999998</v>
      </c>
      <c r="F57" s="48">
        <f t="shared" si="6"/>
        <v>98419.300000000017</v>
      </c>
      <c r="G57" s="48">
        <f t="shared" si="6"/>
        <v>25589.019999999997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5">
        <v>6</v>
      </c>
      <c r="C62" s="5">
        <v>2</v>
      </c>
      <c r="D62" s="7">
        <v>76187</v>
      </c>
      <c r="E62" s="7">
        <v>53932.7</v>
      </c>
      <c r="F62" s="7">
        <f>SUM(D62-E62)</f>
        <v>22254.300000000003</v>
      </c>
      <c r="G62" s="7">
        <v>5786.12</v>
      </c>
    </row>
    <row r="63" spans="1:7" x14ac:dyDescent="0.25">
      <c r="A63" s="25" t="s">
        <v>14</v>
      </c>
      <c r="B63" s="5">
        <v>173</v>
      </c>
      <c r="C63" s="5">
        <v>5</v>
      </c>
      <c r="D63" s="7">
        <v>11640048.6</v>
      </c>
      <c r="E63" s="7">
        <v>8668211.6999999993</v>
      </c>
      <c r="F63" s="7">
        <f>SUM(D63-E63)</f>
        <v>2971836.9000000004</v>
      </c>
      <c r="G63" s="7">
        <v>965846.99</v>
      </c>
    </row>
    <row r="64" spans="1:7" x14ac:dyDescent="0.25">
      <c r="A64" s="29" t="s">
        <v>15</v>
      </c>
      <c r="B64" s="29">
        <f t="shared" ref="B64:G64" si="7">SUM(B62:B63)</f>
        <v>179</v>
      </c>
      <c r="C64" s="29">
        <f t="shared" si="7"/>
        <v>7</v>
      </c>
      <c r="D64" s="48">
        <f t="shared" si="7"/>
        <v>11716235.6</v>
      </c>
      <c r="E64" s="48">
        <f t="shared" si="7"/>
        <v>8722144.3999999985</v>
      </c>
      <c r="F64" s="48">
        <f t="shared" si="7"/>
        <v>2994091.2</v>
      </c>
      <c r="G64" s="48">
        <f t="shared" si="7"/>
        <v>971633.11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64">
        <v>6</v>
      </c>
      <c r="C69" s="64">
        <v>2</v>
      </c>
      <c r="D69" s="7">
        <v>901828</v>
      </c>
      <c r="E69" s="7">
        <v>735285</v>
      </c>
      <c r="F69" s="7">
        <f>SUM(D69-E69)</f>
        <v>166543</v>
      </c>
      <c r="G69" s="7">
        <v>43301.18</v>
      </c>
    </row>
    <row r="70" spans="1:7" x14ac:dyDescent="0.25">
      <c r="A70" s="25" t="s">
        <v>13</v>
      </c>
      <c r="B70" s="64">
        <v>3</v>
      </c>
      <c r="C70" s="64">
        <v>1</v>
      </c>
      <c r="D70" s="7">
        <v>19864</v>
      </c>
      <c r="E70" s="7">
        <v>10722.85</v>
      </c>
      <c r="F70" s="7">
        <f>SUM(D70-E70)</f>
        <v>9141.15</v>
      </c>
      <c r="G70" s="7">
        <v>2376.6999999999998</v>
      </c>
    </row>
    <row r="71" spans="1:7" x14ac:dyDescent="0.25">
      <c r="A71" s="25" t="s">
        <v>14</v>
      </c>
      <c r="B71" s="64">
        <v>20</v>
      </c>
      <c r="C71" s="64">
        <v>1</v>
      </c>
      <c r="D71" s="7">
        <v>1734178</v>
      </c>
      <c r="E71" s="7">
        <v>1286783</v>
      </c>
      <c r="F71" s="7">
        <f>SUM(D71-E71)</f>
        <v>447395</v>
      </c>
      <c r="G71" s="7">
        <v>145403.38</v>
      </c>
    </row>
    <row r="72" spans="1:7" x14ac:dyDescent="0.25">
      <c r="A72" s="29" t="s">
        <v>15</v>
      </c>
      <c r="B72" s="29">
        <f t="shared" ref="B72:G72" si="8">SUM(B69:B71)</f>
        <v>29</v>
      </c>
      <c r="C72" s="29">
        <f t="shared" si="8"/>
        <v>4</v>
      </c>
      <c r="D72" s="48">
        <f t="shared" si="8"/>
        <v>2655870</v>
      </c>
      <c r="E72" s="48">
        <f t="shared" si="8"/>
        <v>2032790.85</v>
      </c>
      <c r="F72" s="48">
        <f t="shared" si="8"/>
        <v>623079.15</v>
      </c>
      <c r="G72" s="48">
        <f t="shared" si="8"/>
        <v>191081.26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64">
        <v>42</v>
      </c>
      <c r="C77" s="64">
        <v>14</v>
      </c>
      <c r="D77" s="1">
        <v>2093268</v>
      </c>
      <c r="E77" s="1">
        <v>1527378</v>
      </c>
      <c r="F77" s="1">
        <f>SUM(D77-E77)</f>
        <v>565890</v>
      </c>
      <c r="G77" s="1">
        <v>147131.4</v>
      </c>
    </row>
    <row r="78" spans="1:7" x14ac:dyDescent="0.25">
      <c r="A78" s="25" t="s">
        <v>13</v>
      </c>
      <c r="B78" s="64">
        <v>24</v>
      </c>
      <c r="C78" s="64">
        <v>8</v>
      </c>
      <c r="D78" s="1">
        <v>940822.55</v>
      </c>
      <c r="E78" s="1">
        <v>674660.9</v>
      </c>
      <c r="F78" s="1">
        <f>SUM(D78-E78)</f>
        <v>266161.65000000002</v>
      </c>
      <c r="G78" s="1">
        <v>69202.03</v>
      </c>
    </row>
    <row r="79" spans="1:7" ht="15" x14ac:dyDescent="0.4">
      <c r="A79" s="25" t="s">
        <v>14</v>
      </c>
      <c r="B79" s="64">
        <v>136</v>
      </c>
      <c r="C79" s="64">
        <v>4</v>
      </c>
      <c r="D79" s="2">
        <v>15758423.25</v>
      </c>
      <c r="E79" s="2">
        <v>11619905.35</v>
      </c>
      <c r="F79" s="2">
        <f>SUM(D79-E79)</f>
        <v>4138517.9000000004</v>
      </c>
      <c r="G79" s="2">
        <v>1345018.32</v>
      </c>
    </row>
    <row r="80" spans="1:7" x14ac:dyDescent="0.25">
      <c r="A80" s="29" t="s">
        <v>15</v>
      </c>
      <c r="B80" s="29">
        <f t="shared" ref="B80:G80" si="9">SUM(B77:B79)</f>
        <v>202</v>
      </c>
      <c r="C80" s="29">
        <f t="shared" si="9"/>
        <v>26</v>
      </c>
      <c r="D80" s="48">
        <f t="shared" si="9"/>
        <v>18792513.800000001</v>
      </c>
      <c r="E80" s="48">
        <f t="shared" si="9"/>
        <v>13821944.25</v>
      </c>
      <c r="F80" s="48">
        <f t="shared" si="9"/>
        <v>4970569.5500000007</v>
      </c>
      <c r="G80" s="48">
        <f t="shared" si="9"/>
        <v>1561351.75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64">
        <v>518</v>
      </c>
      <c r="C85" s="64">
        <v>175</v>
      </c>
      <c r="D85" s="7">
        <v>29454992.850000001</v>
      </c>
      <c r="E85" s="7">
        <v>20875219.800000001</v>
      </c>
      <c r="F85" s="7">
        <f>SUM(D85-E85)</f>
        <v>8579773.0500000007</v>
      </c>
      <c r="G85" s="7">
        <v>2230740.9900000002</v>
      </c>
    </row>
    <row r="86" spans="1:7" x14ac:dyDescent="0.25">
      <c r="A86" s="25" t="s">
        <v>13</v>
      </c>
      <c r="B86" s="64">
        <v>327</v>
      </c>
      <c r="C86" s="64">
        <v>114</v>
      </c>
      <c r="D86" s="7">
        <v>13101213.050000001</v>
      </c>
      <c r="E86" s="7">
        <v>9370022.8000000007</v>
      </c>
      <c r="F86" s="7">
        <f>SUM(D86-E86)</f>
        <v>3731190.25</v>
      </c>
      <c r="G86" s="7">
        <v>970109.47</v>
      </c>
    </row>
    <row r="87" spans="1:7" x14ac:dyDescent="0.25">
      <c r="A87" s="25" t="s">
        <v>16</v>
      </c>
      <c r="B87" s="64"/>
      <c r="C87" s="64"/>
      <c r="D87" s="7"/>
      <c r="E87" s="7"/>
      <c r="F87" s="7">
        <f>SUM(D87-E87)</f>
        <v>0</v>
      </c>
      <c r="G87" s="7"/>
    </row>
    <row r="88" spans="1:7" x14ac:dyDescent="0.25">
      <c r="A88" s="25" t="s">
        <v>17</v>
      </c>
      <c r="B88" s="64">
        <v>451</v>
      </c>
      <c r="C88" s="64">
        <v>5</v>
      </c>
      <c r="D88" s="7">
        <v>24123713.050000001</v>
      </c>
      <c r="E88" s="7">
        <v>18092117.449999999</v>
      </c>
      <c r="F88" s="7">
        <f>SUM(D88-E88)</f>
        <v>6031595.6000000015</v>
      </c>
      <c r="G88" s="7">
        <v>1085687.21</v>
      </c>
    </row>
    <row r="89" spans="1:7" x14ac:dyDescent="0.25">
      <c r="A89" s="25" t="s">
        <v>14</v>
      </c>
      <c r="B89" s="64">
        <v>231</v>
      </c>
      <c r="C89" s="64">
        <v>5</v>
      </c>
      <c r="D89" s="7">
        <v>21613581.899999999</v>
      </c>
      <c r="E89" s="7">
        <v>16067465.4</v>
      </c>
      <c r="F89" s="7">
        <f>SUM(D89-E89)</f>
        <v>5546116.4999999981</v>
      </c>
      <c r="G89" s="7">
        <v>1802487.86</v>
      </c>
    </row>
    <row r="90" spans="1:7" x14ac:dyDescent="0.25">
      <c r="A90" s="29" t="s">
        <v>15</v>
      </c>
      <c r="B90" s="29">
        <f t="shared" ref="B90:G90" si="10">SUM(B85:B89)</f>
        <v>1527</v>
      </c>
      <c r="C90" s="29">
        <f t="shared" si="10"/>
        <v>299</v>
      </c>
      <c r="D90" s="48">
        <f t="shared" si="10"/>
        <v>88293500.849999994</v>
      </c>
      <c r="E90" s="48">
        <f t="shared" si="10"/>
        <v>64404825.449999996</v>
      </c>
      <c r="F90" s="48">
        <f t="shared" si="10"/>
        <v>23888675.399999999</v>
      </c>
      <c r="G90" s="48">
        <f t="shared" si="10"/>
        <v>6089025.5300000003</v>
      </c>
    </row>
    <row r="91" spans="1:7" x14ac:dyDescent="0.25">
      <c r="A91" s="31"/>
      <c r="B91" s="31"/>
      <c r="C91" s="31"/>
      <c r="D91" s="50"/>
      <c r="E91" s="50"/>
      <c r="F91" s="50"/>
      <c r="G91" s="50"/>
    </row>
    <row r="92" spans="1:7" ht="13.8" thickBot="1" x14ac:dyDescent="0.3">
      <c r="A92" s="23" t="s">
        <v>29</v>
      </c>
      <c r="B92" s="23"/>
      <c r="C92" s="31"/>
      <c r="D92" s="50"/>
      <c r="E92" s="50"/>
      <c r="F92" s="50"/>
      <c r="G92" s="50"/>
    </row>
    <row r="93" spans="1:7" ht="13.8" thickTop="1" x14ac:dyDescent="0.25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8" thickBot="1" x14ac:dyDescent="0.3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8" thickTop="1" x14ac:dyDescent="0.25">
      <c r="A95" s="25" t="s">
        <v>12</v>
      </c>
      <c r="B95" s="64">
        <v>18</v>
      </c>
      <c r="C95" s="64">
        <v>6</v>
      </c>
      <c r="D95" s="7">
        <v>614011</v>
      </c>
      <c r="E95" s="7">
        <v>428954.55</v>
      </c>
      <c r="F95" s="7">
        <f>SUM(D95-E95)</f>
        <v>185056.45</v>
      </c>
      <c r="G95" s="7">
        <v>48114.68</v>
      </c>
    </row>
    <row r="96" spans="1:7" x14ac:dyDescent="0.25">
      <c r="A96" s="25" t="s">
        <v>13</v>
      </c>
      <c r="B96" s="64">
        <v>6</v>
      </c>
      <c r="C96" s="64">
        <v>2</v>
      </c>
      <c r="D96" s="7">
        <v>197166</v>
      </c>
      <c r="E96" s="7">
        <v>141428.45000000001</v>
      </c>
      <c r="F96" s="7">
        <f>SUM(D96-E96)</f>
        <v>55737.549999999988</v>
      </c>
      <c r="G96" s="7">
        <v>14491.76</v>
      </c>
    </row>
    <row r="97" spans="1:7" x14ac:dyDescent="0.25">
      <c r="A97" s="25" t="s">
        <v>14</v>
      </c>
      <c r="B97" s="64">
        <v>118</v>
      </c>
      <c r="C97" s="64">
        <v>3</v>
      </c>
      <c r="D97" s="7">
        <v>6974933</v>
      </c>
      <c r="E97" s="7">
        <v>5210222.7</v>
      </c>
      <c r="F97" s="7">
        <f>SUM(D97-E97)</f>
        <v>1764710.2999999998</v>
      </c>
      <c r="G97" s="7">
        <v>573530.85</v>
      </c>
    </row>
    <row r="98" spans="1:7" x14ac:dyDescent="0.25">
      <c r="A98" s="29" t="s">
        <v>15</v>
      </c>
      <c r="B98" s="29">
        <f t="shared" ref="B98:G98" si="11">SUM(B95:B97)</f>
        <v>142</v>
      </c>
      <c r="C98" s="29">
        <f t="shared" si="11"/>
        <v>11</v>
      </c>
      <c r="D98" s="48">
        <f t="shared" si="11"/>
        <v>7786110</v>
      </c>
      <c r="E98" s="48">
        <f t="shared" si="11"/>
        <v>5780605.7000000002</v>
      </c>
      <c r="F98" s="48">
        <f t="shared" si="11"/>
        <v>2005504.2999999998</v>
      </c>
      <c r="G98" s="48">
        <f t="shared" si="11"/>
        <v>636137.29</v>
      </c>
    </row>
    <row r="99" spans="1:7" x14ac:dyDescent="0.25">
      <c r="A99" s="31"/>
      <c r="B99" s="31"/>
      <c r="C99" s="31"/>
      <c r="D99" s="50"/>
      <c r="E99" s="50"/>
      <c r="F99" s="50"/>
      <c r="G99" s="50"/>
    </row>
    <row r="100" spans="1:7" ht="13.8" thickBot="1" x14ac:dyDescent="0.3">
      <c r="A100" s="23" t="s">
        <v>30</v>
      </c>
      <c r="B100" s="23"/>
      <c r="C100" s="31"/>
      <c r="D100" s="50"/>
      <c r="E100" s="50"/>
      <c r="F100" s="50"/>
      <c r="G100" s="50"/>
    </row>
    <row r="101" spans="1:7" ht="13.8" thickTop="1" x14ac:dyDescent="0.25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8" thickBot="1" x14ac:dyDescent="0.3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8" thickTop="1" x14ac:dyDescent="0.25">
      <c r="A103" s="25" t="s">
        <v>12</v>
      </c>
      <c r="B103" s="64">
        <v>105</v>
      </c>
      <c r="C103" s="64">
        <v>36</v>
      </c>
      <c r="D103" s="7">
        <v>2987772</v>
      </c>
      <c r="E103" s="7">
        <v>2142291.65</v>
      </c>
      <c r="F103" s="7">
        <f>SUM(D103-E103)</f>
        <v>845480.35000000009</v>
      </c>
      <c r="G103" s="7">
        <v>219824.89</v>
      </c>
    </row>
    <row r="104" spans="1:7" x14ac:dyDescent="0.25">
      <c r="A104" s="25" t="s">
        <v>13</v>
      </c>
      <c r="B104" s="64">
        <v>23</v>
      </c>
      <c r="C104" s="64">
        <v>8</v>
      </c>
      <c r="D104" s="7">
        <v>462724</v>
      </c>
      <c r="E104" s="7">
        <v>325639.7</v>
      </c>
      <c r="F104" s="7">
        <f>SUM(D104-E104)</f>
        <v>137084.29999999999</v>
      </c>
      <c r="G104" s="7">
        <v>35641.919999999998</v>
      </c>
    </row>
    <row r="105" spans="1:7" x14ac:dyDescent="0.25">
      <c r="A105" s="25" t="s">
        <v>16</v>
      </c>
      <c r="B105" s="64">
        <v>6</v>
      </c>
      <c r="C105" s="64">
        <v>1</v>
      </c>
      <c r="D105" s="7">
        <v>248548.2</v>
      </c>
      <c r="E105" s="7">
        <v>198137.55</v>
      </c>
      <c r="F105" s="7">
        <f>SUM(D105-E105)</f>
        <v>50410.650000000023</v>
      </c>
      <c r="G105" s="7">
        <v>13106.77</v>
      </c>
    </row>
    <row r="106" spans="1:7" x14ac:dyDescent="0.25">
      <c r="A106" s="25" t="s">
        <v>17</v>
      </c>
      <c r="B106" s="64">
        <v>41</v>
      </c>
      <c r="C106" s="64">
        <v>1</v>
      </c>
      <c r="D106" s="7">
        <v>1568573.2</v>
      </c>
      <c r="E106" s="7">
        <v>1174392.75</v>
      </c>
      <c r="F106" s="7">
        <f>SUM(D106-E106)</f>
        <v>394180.44999999995</v>
      </c>
      <c r="G106" s="7">
        <v>70952.479999999996</v>
      </c>
    </row>
    <row r="107" spans="1:7" x14ac:dyDescent="0.25">
      <c r="A107" s="25" t="s">
        <v>14</v>
      </c>
      <c r="B107" s="64">
        <v>501</v>
      </c>
      <c r="C107" s="64">
        <v>12</v>
      </c>
      <c r="D107" s="7">
        <v>33883634.950000003</v>
      </c>
      <c r="E107" s="7">
        <v>25166915.600000001</v>
      </c>
      <c r="F107" s="7">
        <f>SUM(D107-E107)</f>
        <v>8716719.3500000015</v>
      </c>
      <c r="G107" s="7">
        <v>2832933.79</v>
      </c>
    </row>
    <row r="108" spans="1:7" x14ac:dyDescent="0.25">
      <c r="A108" s="29" t="s">
        <v>15</v>
      </c>
      <c r="B108" s="29">
        <f t="shared" ref="B108:G108" si="12">SUM(B103:B107)</f>
        <v>676</v>
      </c>
      <c r="C108" s="29">
        <f t="shared" si="12"/>
        <v>58</v>
      </c>
      <c r="D108" s="48">
        <f t="shared" si="12"/>
        <v>39151252.350000001</v>
      </c>
      <c r="E108" s="48">
        <f t="shared" si="12"/>
        <v>29007377.25</v>
      </c>
      <c r="F108" s="48">
        <f t="shared" si="12"/>
        <v>10143875.100000001</v>
      </c>
      <c r="G108" s="48">
        <f t="shared" si="12"/>
        <v>3172459.85</v>
      </c>
    </row>
    <row r="109" spans="1:7" x14ac:dyDescent="0.25">
      <c r="A109" s="31"/>
      <c r="B109" s="31"/>
      <c r="C109" s="31"/>
      <c r="D109" s="50"/>
      <c r="E109" s="50"/>
      <c r="F109" s="50"/>
      <c r="G109" s="50"/>
    </row>
    <row r="110" spans="1:7" ht="13.8" thickBot="1" x14ac:dyDescent="0.3">
      <c r="A110" s="23" t="s">
        <v>31</v>
      </c>
      <c r="B110" s="23"/>
      <c r="C110" s="31"/>
      <c r="D110" s="50"/>
      <c r="E110" s="50"/>
      <c r="F110" s="50"/>
      <c r="G110" s="50"/>
    </row>
    <row r="111" spans="1:7" ht="13.8" thickTop="1" x14ac:dyDescent="0.25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8" thickBot="1" x14ac:dyDescent="0.3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8" thickTop="1" x14ac:dyDescent="0.25">
      <c r="A113" s="25" t="s">
        <v>12</v>
      </c>
      <c r="B113" s="64">
        <v>3</v>
      </c>
      <c r="C113" s="64">
        <v>1</v>
      </c>
      <c r="D113" s="1">
        <v>53779</v>
      </c>
      <c r="E113" s="1">
        <v>36318.5</v>
      </c>
      <c r="F113" s="1">
        <f>SUM(D113-E113)</f>
        <v>17460.5</v>
      </c>
      <c r="G113" s="1">
        <v>4539.7299999999996</v>
      </c>
    </row>
    <row r="114" spans="1:7" ht="15" x14ac:dyDescent="0.4">
      <c r="A114" s="25" t="s">
        <v>14</v>
      </c>
      <c r="B114" s="64">
        <v>182</v>
      </c>
      <c r="C114" s="64">
        <v>6</v>
      </c>
      <c r="D114" s="2">
        <v>12228052.449999999</v>
      </c>
      <c r="E114" s="2">
        <v>9118260.5</v>
      </c>
      <c r="F114" s="6">
        <f>SUM(D114-E114)</f>
        <v>3109791.9499999993</v>
      </c>
      <c r="G114" s="2">
        <v>1010682.38</v>
      </c>
    </row>
    <row r="115" spans="1:7" x14ac:dyDescent="0.25">
      <c r="A115" s="29" t="s">
        <v>15</v>
      </c>
      <c r="B115" s="29">
        <f t="shared" ref="B115:G115" si="13">SUM(B113:B114)</f>
        <v>185</v>
      </c>
      <c r="C115" s="29">
        <f t="shared" si="13"/>
        <v>7</v>
      </c>
      <c r="D115" s="48">
        <f t="shared" si="13"/>
        <v>12281831.449999999</v>
      </c>
      <c r="E115" s="48">
        <f t="shared" si="13"/>
        <v>9154579</v>
      </c>
      <c r="F115" s="48">
        <f t="shared" si="13"/>
        <v>3127252.4499999993</v>
      </c>
      <c r="G115" s="48">
        <f t="shared" si="13"/>
        <v>1015222.11</v>
      </c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x14ac:dyDescent="0.25">
      <c r="A117" s="25"/>
      <c r="B117" s="25"/>
      <c r="C117" s="25"/>
      <c r="D117" s="50"/>
      <c r="E117" s="50"/>
      <c r="F117" s="50"/>
      <c r="G117" s="50"/>
    </row>
    <row r="118" spans="1:7" ht="13.8" thickBot="1" x14ac:dyDescent="0.3">
      <c r="A118" s="23" t="s">
        <v>32</v>
      </c>
      <c r="B118" s="23"/>
      <c r="C118" s="31"/>
      <c r="D118" s="50"/>
      <c r="E118" s="50"/>
      <c r="F118" s="50"/>
      <c r="G118" s="50"/>
    </row>
    <row r="119" spans="1:7" ht="13.8" thickTop="1" x14ac:dyDescent="0.25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8" thickBot="1" x14ac:dyDescent="0.3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8" thickTop="1" x14ac:dyDescent="0.25">
      <c r="A121" s="25" t="s">
        <v>12</v>
      </c>
      <c r="B121" s="62">
        <v>449</v>
      </c>
      <c r="C121" s="62">
        <v>155</v>
      </c>
      <c r="D121" s="7">
        <v>14900087.35</v>
      </c>
      <c r="E121" s="7">
        <v>10697488.199999999</v>
      </c>
      <c r="F121" s="7">
        <f>SUM(D121-E121)</f>
        <v>4202599.1500000004</v>
      </c>
      <c r="G121" s="7">
        <v>1092675.78</v>
      </c>
    </row>
    <row r="122" spans="1:7" x14ac:dyDescent="0.25">
      <c r="A122" s="25" t="s">
        <v>13</v>
      </c>
      <c r="B122" s="62">
        <v>148</v>
      </c>
      <c r="C122" s="62">
        <v>52</v>
      </c>
      <c r="D122" s="7">
        <v>4030916</v>
      </c>
      <c r="E122" s="7">
        <v>2922102.05</v>
      </c>
      <c r="F122" s="7">
        <f>SUM(D122-E122)</f>
        <v>1108813.9500000002</v>
      </c>
      <c r="G122" s="7">
        <v>288291.63</v>
      </c>
    </row>
    <row r="123" spans="1:7" x14ac:dyDescent="0.25">
      <c r="A123" s="25" t="s">
        <v>14</v>
      </c>
      <c r="B123" s="62">
        <v>192</v>
      </c>
      <c r="C123" s="62">
        <v>5</v>
      </c>
      <c r="D123" s="7">
        <v>13366472.449999999</v>
      </c>
      <c r="E123" s="7">
        <v>10054887.65</v>
      </c>
      <c r="F123" s="7">
        <f>SUM(D123-E123)</f>
        <v>3311584.7999999989</v>
      </c>
      <c r="G123" s="7">
        <v>1076265.06</v>
      </c>
    </row>
    <row r="124" spans="1:7" x14ac:dyDescent="0.25">
      <c r="A124" s="29" t="s">
        <v>15</v>
      </c>
      <c r="B124" s="29">
        <f t="shared" ref="B124:G124" si="14">SUM(B121:B123)</f>
        <v>789</v>
      </c>
      <c r="C124" s="29">
        <f t="shared" si="14"/>
        <v>212</v>
      </c>
      <c r="D124" s="48">
        <f t="shared" si="14"/>
        <v>32297475.800000001</v>
      </c>
      <c r="E124" s="48">
        <f t="shared" si="14"/>
        <v>23674477.899999999</v>
      </c>
      <c r="F124" s="48">
        <f t="shared" si="14"/>
        <v>8622997.8999999985</v>
      </c>
      <c r="G124" s="48">
        <f t="shared" si="14"/>
        <v>2457232.4700000002</v>
      </c>
    </row>
    <row r="125" spans="1:7" x14ac:dyDescent="0.25">
      <c r="A125" s="31"/>
      <c r="B125" s="31"/>
      <c r="C125" s="31"/>
      <c r="D125" s="50"/>
      <c r="E125" s="50"/>
      <c r="F125" s="50"/>
      <c r="G125" s="50"/>
    </row>
    <row r="126" spans="1:7" ht="13.8" thickBot="1" x14ac:dyDescent="0.3">
      <c r="A126" s="23" t="s">
        <v>33</v>
      </c>
      <c r="B126" s="23"/>
      <c r="C126" s="31"/>
      <c r="D126" s="50"/>
      <c r="E126" s="50"/>
      <c r="F126" s="50"/>
      <c r="G126" s="50"/>
    </row>
    <row r="127" spans="1:7" ht="13.8" thickTop="1" x14ac:dyDescent="0.25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8" thickBot="1" x14ac:dyDescent="0.3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8" thickTop="1" x14ac:dyDescent="0.25">
      <c r="A129" s="25" t="s">
        <v>12</v>
      </c>
      <c r="B129" s="64">
        <v>42</v>
      </c>
      <c r="C129" s="64">
        <v>14</v>
      </c>
      <c r="D129" s="7">
        <v>2095910</v>
      </c>
      <c r="E129" s="7">
        <v>1474659.95</v>
      </c>
      <c r="F129" s="7">
        <f>SUM(D129-E129)</f>
        <v>621250.05000000005</v>
      </c>
      <c r="G129" s="7">
        <v>161525.01</v>
      </c>
    </row>
    <row r="130" spans="1:7" x14ac:dyDescent="0.25">
      <c r="A130" s="25" t="s">
        <v>13</v>
      </c>
      <c r="B130" s="64">
        <v>25</v>
      </c>
      <c r="C130" s="64">
        <v>9</v>
      </c>
      <c r="D130" s="7">
        <v>1372938</v>
      </c>
      <c r="E130" s="7">
        <v>1008906.9</v>
      </c>
      <c r="F130" s="7">
        <f>SUM(D130-E130)</f>
        <v>364031.1</v>
      </c>
      <c r="G130" s="7">
        <v>94648.09</v>
      </c>
    </row>
    <row r="131" spans="1:7" x14ac:dyDescent="0.25">
      <c r="A131" s="25" t="s">
        <v>14</v>
      </c>
      <c r="B131" s="64">
        <v>48</v>
      </c>
      <c r="C131" s="64">
        <v>1</v>
      </c>
      <c r="D131" s="7">
        <v>6135865.4500000002</v>
      </c>
      <c r="E131" s="7">
        <v>4618966.9000000004</v>
      </c>
      <c r="F131" s="7">
        <f>SUM(D131-E131)</f>
        <v>1516898.5499999998</v>
      </c>
      <c r="G131" s="7">
        <v>492992.03</v>
      </c>
    </row>
    <row r="132" spans="1:7" x14ac:dyDescent="0.25">
      <c r="A132" s="29" t="s">
        <v>15</v>
      </c>
      <c r="B132" s="29">
        <f t="shared" ref="B132:G132" si="15">SUM(B129:B131)</f>
        <v>115</v>
      </c>
      <c r="C132" s="29">
        <f t="shared" si="15"/>
        <v>24</v>
      </c>
      <c r="D132" s="48">
        <f t="shared" si="15"/>
        <v>9604713.4499999993</v>
      </c>
      <c r="E132" s="48">
        <f t="shared" si="15"/>
        <v>7102533.75</v>
      </c>
      <c r="F132" s="48">
        <f t="shared" si="15"/>
        <v>2502179.6999999997</v>
      </c>
      <c r="G132" s="48">
        <f t="shared" si="15"/>
        <v>749165.13</v>
      </c>
    </row>
    <row r="133" spans="1:7" x14ac:dyDescent="0.25">
      <c r="A133" s="31"/>
      <c r="B133" s="31"/>
      <c r="C133" s="31"/>
      <c r="D133" s="50"/>
      <c r="E133" s="50"/>
      <c r="F133" s="50"/>
      <c r="G133" s="50"/>
    </row>
    <row r="134" spans="1:7" ht="13.8" thickBot="1" x14ac:dyDescent="0.3">
      <c r="A134" s="23" t="s">
        <v>34</v>
      </c>
      <c r="B134" s="23"/>
      <c r="C134" s="31"/>
      <c r="D134" s="50"/>
      <c r="E134" s="50"/>
      <c r="F134" s="50"/>
      <c r="G134" s="50"/>
    </row>
    <row r="135" spans="1:7" ht="13.8" thickTop="1" x14ac:dyDescent="0.25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8" thickBot="1" x14ac:dyDescent="0.3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8" thickTop="1" x14ac:dyDescent="0.25">
      <c r="A137" s="25" t="s">
        <v>12</v>
      </c>
      <c r="B137" s="64">
        <v>36</v>
      </c>
      <c r="C137" s="64">
        <v>12</v>
      </c>
      <c r="D137" s="7">
        <v>1965634.15</v>
      </c>
      <c r="E137" s="7">
        <v>1425836.65</v>
      </c>
      <c r="F137" s="7">
        <f>SUM(D137-E137)</f>
        <v>539797.5</v>
      </c>
      <c r="G137" s="7">
        <v>140347.35</v>
      </c>
    </row>
    <row r="138" spans="1:7" x14ac:dyDescent="0.25">
      <c r="A138" s="25" t="s">
        <v>13</v>
      </c>
      <c r="B138" s="64">
        <v>12</v>
      </c>
      <c r="C138" s="64">
        <v>4</v>
      </c>
      <c r="D138" s="7">
        <v>294750.7</v>
      </c>
      <c r="E138" s="7">
        <v>204184.55</v>
      </c>
      <c r="F138" s="7">
        <f>SUM(D138-E138)</f>
        <v>90566.150000000023</v>
      </c>
      <c r="G138" s="7">
        <v>23547.200000000001</v>
      </c>
    </row>
    <row r="139" spans="1:7" x14ac:dyDescent="0.25">
      <c r="A139" s="25" t="s">
        <v>14</v>
      </c>
      <c r="B139" s="64">
        <v>110</v>
      </c>
      <c r="C139" s="64">
        <v>4</v>
      </c>
      <c r="D139" s="7">
        <v>6120843.75</v>
      </c>
      <c r="E139" s="7">
        <v>4538455.3</v>
      </c>
      <c r="F139" s="7">
        <f>SUM(D139-E139)</f>
        <v>1582388.4500000002</v>
      </c>
      <c r="G139" s="7">
        <v>514276.25</v>
      </c>
    </row>
    <row r="140" spans="1:7" x14ac:dyDescent="0.25">
      <c r="A140" s="29" t="s">
        <v>15</v>
      </c>
      <c r="B140" s="29">
        <f t="shared" ref="B140:G140" si="16">SUM(B137:B139)</f>
        <v>158</v>
      </c>
      <c r="C140" s="29">
        <f t="shared" si="16"/>
        <v>20</v>
      </c>
      <c r="D140" s="48">
        <f t="shared" si="16"/>
        <v>8381228.5999999996</v>
      </c>
      <c r="E140" s="48">
        <f t="shared" si="16"/>
        <v>6168476.5</v>
      </c>
      <c r="F140" s="48">
        <f t="shared" si="16"/>
        <v>2212752.1</v>
      </c>
      <c r="G140" s="48">
        <f t="shared" si="16"/>
        <v>678170.8</v>
      </c>
    </row>
    <row r="141" spans="1:7" x14ac:dyDescent="0.25">
      <c r="A141" s="31"/>
      <c r="B141" s="31"/>
      <c r="C141" s="31"/>
      <c r="D141" s="50"/>
      <c r="E141" s="50"/>
      <c r="F141" s="50"/>
      <c r="G141" s="50"/>
    </row>
    <row r="142" spans="1:7" ht="13.8" thickBot="1" x14ac:dyDescent="0.3">
      <c r="A142" s="23" t="s">
        <v>35</v>
      </c>
      <c r="B142" s="23"/>
      <c r="C142" s="31"/>
      <c r="D142" s="50"/>
      <c r="E142" s="50"/>
      <c r="F142" s="50"/>
      <c r="G142" s="50"/>
    </row>
    <row r="143" spans="1:7" ht="13.8" thickTop="1" x14ac:dyDescent="0.25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8" thickBot="1" x14ac:dyDescent="0.3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8" thickTop="1" x14ac:dyDescent="0.25">
      <c r="A145" s="25" t="s">
        <v>13</v>
      </c>
      <c r="B145" s="5">
        <v>3</v>
      </c>
      <c r="C145" s="5">
        <v>1</v>
      </c>
      <c r="D145" s="7">
        <v>261059</v>
      </c>
      <c r="E145" s="7">
        <v>205758.3</v>
      </c>
      <c r="F145" s="7">
        <f>SUM(D145-E145)</f>
        <v>55300.700000000012</v>
      </c>
      <c r="G145" s="7">
        <v>14378.18</v>
      </c>
    </row>
    <row r="146" spans="1:7" x14ac:dyDescent="0.25">
      <c r="A146" s="25" t="s">
        <v>14</v>
      </c>
      <c r="B146" s="5">
        <v>75</v>
      </c>
      <c r="C146" s="5">
        <v>2</v>
      </c>
      <c r="D146" s="7">
        <v>4073176.15</v>
      </c>
      <c r="E146" s="7">
        <v>3012136.55</v>
      </c>
      <c r="F146" s="7">
        <f>SUM(D146-E146)</f>
        <v>1061039.6000000001</v>
      </c>
      <c r="G146" s="7">
        <v>344837.87</v>
      </c>
    </row>
    <row r="147" spans="1:7" x14ac:dyDescent="0.25">
      <c r="A147" s="29" t="s">
        <v>15</v>
      </c>
      <c r="B147" s="29">
        <f t="shared" ref="B147:G147" si="17">SUM(B145:B146)</f>
        <v>78</v>
      </c>
      <c r="C147" s="29">
        <f t="shared" si="17"/>
        <v>3</v>
      </c>
      <c r="D147" s="48">
        <f t="shared" si="17"/>
        <v>4334235.1500000004</v>
      </c>
      <c r="E147" s="48">
        <f t="shared" si="17"/>
        <v>3217894.8499999996</v>
      </c>
      <c r="F147" s="48">
        <f t="shared" si="17"/>
        <v>1116340.3</v>
      </c>
      <c r="G147" s="48">
        <f t="shared" si="17"/>
        <v>359216.05</v>
      </c>
    </row>
    <row r="148" spans="1:7" x14ac:dyDescent="0.25">
      <c r="A148" s="31"/>
      <c r="B148" s="31"/>
      <c r="C148" s="31"/>
      <c r="D148" s="50"/>
      <c r="E148" s="50"/>
      <c r="F148" s="50"/>
      <c r="G148" s="50"/>
    </row>
    <row r="149" spans="1:7" ht="13.8" thickBot="1" x14ac:dyDescent="0.3">
      <c r="A149" s="23" t="s">
        <v>36</v>
      </c>
      <c r="B149" s="23"/>
      <c r="C149" s="31"/>
      <c r="D149" s="50"/>
      <c r="E149" s="50"/>
      <c r="F149" s="50"/>
      <c r="G149" s="50"/>
    </row>
    <row r="150" spans="1:7" ht="13.8" thickTop="1" x14ac:dyDescent="0.25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8" thickBot="1" x14ac:dyDescent="0.3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8" thickTop="1" x14ac:dyDescent="0.25">
      <c r="A152" s="25" t="s">
        <v>12</v>
      </c>
      <c r="B152" s="64">
        <v>75</v>
      </c>
      <c r="C152" s="64">
        <v>25</v>
      </c>
      <c r="D152" s="1">
        <v>2317397.1</v>
      </c>
      <c r="E152" s="1">
        <v>1601099.2</v>
      </c>
      <c r="F152" s="1">
        <f>SUM(D152-E152)</f>
        <v>716297.90000000014</v>
      </c>
      <c r="G152" s="1">
        <v>186237.45</v>
      </c>
    </row>
    <row r="153" spans="1:7" x14ac:dyDescent="0.25">
      <c r="A153" s="25" t="s">
        <v>13</v>
      </c>
      <c r="B153" s="64">
        <v>91</v>
      </c>
      <c r="C153" s="64">
        <v>33</v>
      </c>
      <c r="D153" s="1">
        <v>2722904.45</v>
      </c>
      <c r="E153" s="1">
        <v>1846299.15</v>
      </c>
      <c r="F153" s="1">
        <f>SUM(D153-E153)</f>
        <v>876605.30000000028</v>
      </c>
      <c r="G153" s="1">
        <v>227917.38</v>
      </c>
    </row>
    <row r="154" spans="1:7" x14ac:dyDescent="0.25">
      <c r="A154" s="25" t="s">
        <v>17</v>
      </c>
      <c r="B154" s="64">
        <v>150</v>
      </c>
      <c r="C154" s="64">
        <v>2</v>
      </c>
      <c r="D154" s="1">
        <v>6415730.4000000004</v>
      </c>
      <c r="E154" s="1">
        <v>4697287.5999999996</v>
      </c>
      <c r="F154" s="1">
        <f>SUM(D154-E154)</f>
        <v>1718442.8000000007</v>
      </c>
      <c r="G154" s="1">
        <v>309319.7</v>
      </c>
    </row>
    <row r="155" spans="1:7" x14ac:dyDescent="0.25">
      <c r="A155" s="25" t="s">
        <v>14</v>
      </c>
      <c r="B155" s="64">
        <v>90</v>
      </c>
      <c r="C155" s="64">
        <v>2</v>
      </c>
      <c r="D155" s="7">
        <v>6277979.8499999996</v>
      </c>
      <c r="E155" s="7">
        <v>4535641.05</v>
      </c>
      <c r="F155" s="7">
        <f>SUM(D155-E155)</f>
        <v>1742338.7999999998</v>
      </c>
      <c r="G155" s="7">
        <v>566260.11</v>
      </c>
    </row>
    <row r="156" spans="1:7" x14ac:dyDescent="0.25">
      <c r="A156" s="29" t="s">
        <v>15</v>
      </c>
      <c r="B156" s="29">
        <f t="shared" ref="B156:G156" si="18">SUM(B152:B155)</f>
        <v>406</v>
      </c>
      <c r="C156" s="29">
        <f t="shared" si="18"/>
        <v>62</v>
      </c>
      <c r="D156" s="48">
        <f t="shared" si="18"/>
        <v>17734011.800000001</v>
      </c>
      <c r="E156" s="48">
        <f t="shared" si="18"/>
        <v>12680327</v>
      </c>
      <c r="F156" s="48">
        <f t="shared" si="18"/>
        <v>5053684.8000000007</v>
      </c>
      <c r="G156" s="48">
        <f t="shared" si="18"/>
        <v>1289734.6400000001</v>
      </c>
    </row>
    <row r="157" spans="1:7" x14ac:dyDescent="0.25">
      <c r="A157" s="25"/>
      <c r="B157" s="25"/>
      <c r="C157" s="25"/>
      <c r="D157" s="50"/>
      <c r="E157" s="50"/>
      <c r="F157" s="50"/>
      <c r="G157" s="50"/>
    </row>
    <row r="158" spans="1:7" ht="13.8" thickBot="1" x14ac:dyDescent="0.3">
      <c r="A158" s="23" t="s">
        <v>37</v>
      </c>
      <c r="B158" s="23"/>
      <c r="C158" s="31"/>
      <c r="D158" s="50"/>
      <c r="E158" s="50"/>
      <c r="F158" s="50"/>
      <c r="G158" s="50"/>
    </row>
    <row r="159" spans="1:7" ht="13.8" thickTop="1" x14ac:dyDescent="0.25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8" thickBot="1" x14ac:dyDescent="0.3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8" ht="13.8" thickTop="1" x14ac:dyDescent="0.25">
      <c r="A161" s="25" t="s">
        <v>12</v>
      </c>
      <c r="B161" s="64">
        <v>27</v>
      </c>
      <c r="C161" s="62">
        <v>9</v>
      </c>
      <c r="D161" s="7">
        <v>1520272</v>
      </c>
      <c r="E161" s="7">
        <v>1070453.1000000001</v>
      </c>
      <c r="F161" s="7">
        <f>SUM(D161-E161)</f>
        <v>449818.89999999991</v>
      </c>
      <c r="G161" s="7">
        <v>116952.91</v>
      </c>
    </row>
    <row r="162" spans="1:8" x14ac:dyDescent="0.25">
      <c r="A162" s="25" t="s">
        <v>13</v>
      </c>
      <c r="B162" s="64">
        <v>21</v>
      </c>
      <c r="C162" s="62">
        <v>7</v>
      </c>
      <c r="D162" s="7">
        <v>891733</v>
      </c>
      <c r="E162" s="7">
        <v>670440.85</v>
      </c>
      <c r="F162" s="7">
        <f>SUM(D162-E162)</f>
        <v>221292.15000000002</v>
      </c>
      <c r="G162" s="7">
        <v>57535.96</v>
      </c>
    </row>
    <row r="163" spans="1:8" x14ac:dyDescent="0.25">
      <c r="A163" s="25" t="s">
        <v>17</v>
      </c>
      <c r="B163" s="64">
        <v>126</v>
      </c>
      <c r="C163" s="62">
        <v>2</v>
      </c>
      <c r="D163" s="7">
        <v>5511906.9500000002</v>
      </c>
      <c r="E163" s="7">
        <v>4296182.8499999996</v>
      </c>
      <c r="F163" s="7">
        <f>SUM(D163-E163)</f>
        <v>1215724.1000000006</v>
      </c>
      <c r="G163" s="7">
        <v>218830.34</v>
      </c>
    </row>
    <row r="164" spans="1:8" x14ac:dyDescent="0.25">
      <c r="A164" s="25" t="s">
        <v>14</v>
      </c>
      <c r="B164" s="64">
        <v>58</v>
      </c>
      <c r="C164" s="62">
        <v>2</v>
      </c>
      <c r="D164" s="7">
        <v>3925331</v>
      </c>
      <c r="E164" s="7">
        <v>2863220.85</v>
      </c>
      <c r="F164" s="7">
        <f>SUM(D164-E164)</f>
        <v>1062110.1499999999</v>
      </c>
      <c r="G164" s="7">
        <v>345185.8</v>
      </c>
    </row>
    <row r="165" spans="1:8" x14ac:dyDescent="0.25">
      <c r="A165" s="29" t="s">
        <v>15</v>
      </c>
      <c r="B165" s="29">
        <f t="shared" ref="B165:G165" si="19">SUM(B161:B164)</f>
        <v>232</v>
      </c>
      <c r="C165" s="29">
        <f t="shared" si="19"/>
        <v>20</v>
      </c>
      <c r="D165" s="48">
        <f t="shared" si="19"/>
        <v>11849242.949999999</v>
      </c>
      <c r="E165" s="48">
        <f t="shared" si="19"/>
        <v>8900297.6500000004</v>
      </c>
      <c r="F165" s="48">
        <f t="shared" si="19"/>
        <v>2948945.3000000003</v>
      </c>
      <c r="G165" s="48">
        <f t="shared" si="19"/>
        <v>738505.01</v>
      </c>
    </row>
    <row r="166" spans="1:8" x14ac:dyDescent="0.25">
      <c r="A166" s="31"/>
      <c r="B166" s="31"/>
      <c r="C166" s="31"/>
      <c r="D166" s="50"/>
      <c r="E166" s="50"/>
      <c r="F166" s="50"/>
      <c r="G166" s="50"/>
    </row>
    <row r="167" spans="1:8" ht="13.8" thickBot="1" x14ac:dyDescent="0.3">
      <c r="A167" s="23" t="s">
        <v>38</v>
      </c>
      <c r="B167" s="23"/>
      <c r="C167" s="31"/>
      <c r="D167" s="50"/>
      <c r="E167" s="50"/>
      <c r="F167" s="50"/>
      <c r="G167" s="50"/>
    </row>
    <row r="168" spans="1:8" ht="13.8" thickTop="1" x14ac:dyDescent="0.25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ht="13.8" thickBot="1" x14ac:dyDescent="0.3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8" ht="13.8" thickTop="1" x14ac:dyDescent="0.25">
      <c r="A170" s="25" t="s">
        <v>12</v>
      </c>
      <c r="B170" s="5">
        <v>15</v>
      </c>
      <c r="C170" s="5">
        <v>5</v>
      </c>
      <c r="D170" s="7">
        <v>806527.35</v>
      </c>
      <c r="E170" s="7">
        <v>591226.5</v>
      </c>
      <c r="F170" s="7">
        <f>SUM(D170-E170)</f>
        <v>215300.84999999998</v>
      </c>
      <c r="G170" s="7">
        <v>55978.22</v>
      </c>
    </row>
    <row r="171" spans="1:8" x14ac:dyDescent="0.25">
      <c r="A171" s="25" t="s">
        <v>14</v>
      </c>
      <c r="B171" s="5">
        <v>487</v>
      </c>
      <c r="C171" s="5">
        <v>10</v>
      </c>
      <c r="D171" s="7">
        <v>41237734.25</v>
      </c>
      <c r="E171" s="7">
        <v>30954556.550000001</v>
      </c>
      <c r="F171" s="7">
        <f>SUM(D171-E171)</f>
        <v>10283177.699999999</v>
      </c>
      <c r="G171" s="7">
        <v>3342032.75</v>
      </c>
    </row>
    <row r="172" spans="1:8" x14ac:dyDescent="0.25">
      <c r="A172" s="29" t="s">
        <v>15</v>
      </c>
      <c r="B172" s="29">
        <f t="shared" ref="B172:G172" si="20">SUM(B170:B171)</f>
        <v>502</v>
      </c>
      <c r="C172" s="29">
        <f t="shared" si="20"/>
        <v>15</v>
      </c>
      <c r="D172" s="48">
        <f>SUM(D170:D171)</f>
        <v>42044261.600000001</v>
      </c>
      <c r="E172" s="48">
        <f t="shared" si="20"/>
        <v>31545783.050000001</v>
      </c>
      <c r="F172" s="48">
        <f t="shared" si="20"/>
        <v>10498478.549999999</v>
      </c>
      <c r="G172" s="48">
        <f t="shared" si="20"/>
        <v>3398010.97</v>
      </c>
    </row>
    <row r="173" spans="1:8" x14ac:dyDescent="0.25">
      <c r="A173" s="31"/>
      <c r="B173" s="31"/>
      <c r="C173" s="31"/>
      <c r="D173" s="50"/>
      <c r="E173" s="50"/>
      <c r="F173" s="50"/>
      <c r="G173" s="50"/>
    </row>
    <row r="174" spans="1:8" ht="13.8" thickBot="1" x14ac:dyDescent="0.3">
      <c r="A174" s="23" t="s">
        <v>39</v>
      </c>
      <c r="B174" s="23"/>
      <c r="C174" s="31"/>
      <c r="D174" s="50"/>
      <c r="E174" s="50"/>
      <c r="F174" s="50"/>
      <c r="G174" s="50"/>
    </row>
    <row r="175" spans="1:8" ht="13.8" thickTop="1" x14ac:dyDescent="0.25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ht="13.8" thickBot="1" x14ac:dyDescent="0.3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  <c r="H176" s="67"/>
    </row>
    <row r="177" spans="1:8" ht="13.8" thickTop="1" x14ac:dyDescent="0.25">
      <c r="A177" s="25" t="s">
        <v>12</v>
      </c>
      <c r="B177" s="64">
        <v>21</v>
      </c>
      <c r="C177" s="64">
        <v>7</v>
      </c>
      <c r="D177" s="7">
        <v>726039.4</v>
      </c>
      <c r="E177" s="7">
        <v>552764.15</v>
      </c>
      <c r="F177" s="7">
        <f>SUM(D177-E177)</f>
        <v>173275.25</v>
      </c>
      <c r="G177" s="7">
        <v>45051.57</v>
      </c>
      <c r="H177" s="68"/>
    </row>
    <row r="178" spans="1:8" x14ac:dyDescent="0.25">
      <c r="A178" s="25" t="s">
        <v>13</v>
      </c>
      <c r="B178" s="64">
        <v>8</v>
      </c>
      <c r="C178" s="64">
        <v>3</v>
      </c>
      <c r="D178" s="7">
        <v>194127</v>
      </c>
      <c r="E178" s="7">
        <v>127015.9</v>
      </c>
      <c r="F178" s="7">
        <f>SUM(D178-E178)</f>
        <v>67111.100000000006</v>
      </c>
      <c r="G178" s="7">
        <v>17448.89</v>
      </c>
      <c r="H178" s="68"/>
    </row>
    <row r="179" spans="1:8" x14ac:dyDescent="0.25">
      <c r="A179" s="25" t="s">
        <v>14</v>
      </c>
      <c r="B179" s="64">
        <v>295</v>
      </c>
      <c r="C179" s="64">
        <v>7</v>
      </c>
      <c r="D179" s="7">
        <v>18809492.550000001</v>
      </c>
      <c r="E179" s="7">
        <v>14096190.15</v>
      </c>
      <c r="F179" s="7">
        <f>SUM(D179-E179)</f>
        <v>4713302.4000000004</v>
      </c>
      <c r="G179" s="7">
        <v>1531823.28</v>
      </c>
      <c r="H179" s="68"/>
    </row>
    <row r="180" spans="1:8" x14ac:dyDescent="0.25">
      <c r="A180" s="29" t="s">
        <v>15</v>
      </c>
      <c r="B180" s="29">
        <f t="shared" ref="B180:G180" si="21">SUM(B177:B179)</f>
        <v>324</v>
      </c>
      <c r="C180" s="29">
        <f t="shared" si="21"/>
        <v>17</v>
      </c>
      <c r="D180" s="48">
        <f t="shared" si="21"/>
        <v>19729658.949999999</v>
      </c>
      <c r="E180" s="48">
        <f t="shared" si="21"/>
        <v>14775970.200000001</v>
      </c>
      <c r="F180" s="48">
        <f t="shared" si="21"/>
        <v>4953688.75</v>
      </c>
      <c r="G180" s="48">
        <f t="shared" si="21"/>
        <v>1594323.74</v>
      </c>
      <c r="H180" s="67"/>
    </row>
    <row r="181" spans="1:8" x14ac:dyDescent="0.25">
      <c r="A181" s="31"/>
      <c r="B181" s="31"/>
      <c r="C181" s="31"/>
      <c r="D181" s="50"/>
      <c r="E181" s="50"/>
      <c r="F181" s="50"/>
      <c r="G181" s="50"/>
    </row>
    <row r="182" spans="1:8" ht="13.8" thickBot="1" x14ac:dyDescent="0.3">
      <c r="A182" s="23" t="s">
        <v>40</v>
      </c>
      <c r="B182" s="23"/>
      <c r="C182" s="31"/>
      <c r="D182" s="50"/>
      <c r="E182" s="50"/>
      <c r="F182" s="50"/>
      <c r="G182" s="50"/>
    </row>
    <row r="183" spans="1:8" ht="13.8" thickTop="1" x14ac:dyDescent="0.25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ht="13.8" thickBot="1" x14ac:dyDescent="0.3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8" ht="13.8" thickTop="1" x14ac:dyDescent="0.25">
      <c r="A185" s="25" t="s">
        <v>12</v>
      </c>
      <c r="B185" s="64">
        <v>45</v>
      </c>
      <c r="C185" s="64">
        <v>15</v>
      </c>
      <c r="D185" s="7">
        <v>2195560.9</v>
      </c>
      <c r="E185" s="7">
        <v>1615319.5</v>
      </c>
      <c r="F185" s="7">
        <f>SUM(D185-E185)</f>
        <v>580241.39999999991</v>
      </c>
      <c r="G185" s="7">
        <v>150862.76</v>
      </c>
    </row>
    <row r="186" spans="1:8" x14ac:dyDescent="0.25">
      <c r="A186" s="25" t="s">
        <v>13</v>
      </c>
      <c r="B186" s="64">
        <v>15</v>
      </c>
      <c r="C186" s="64">
        <v>6</v>
      </c>
      <c r="D186" s="7">
        <v>217733</v>
      </c>
      <c r="E186" s="7">
        <v>147955.25</v>
      </c>
      <c r="F186" s="7">
        <f>SUM(D186-E186)</f>
        <v>69777.75</v>
      </c>
      <c r="G186" s="7">
        <v>18142.22</v>
      </c>
    </row>
    <row r="187" spans="1:8" x14ac:dyDescent="0.25">
      <c r="A187" s="25" t="s">
        <v>17</v>
      </c>
      <c r="B187" s="64">
        <v>131</v>
      </c>
      <c r="C187" s="64">
        <v>2</v>
      </c>
      <c r="D187" s="7">
        <v>4425504.1500000004</v>
      </c>
      <c r="E187" s="7">
        <v>3371071.4</v>
      </c>
      <c r="F187" s="7">
        <f>SUM(D187-E187)</f>
        <v>1054432.7500000005</v>
      </c>
      <c r="G187" s="7">
        <v>189797.9</v>
      </c>
    </row>
    <row r="188" spans="1:8" x14ac:dyDescent="0.25">
      <c r="A188" s="25" t="s">
        <v>14</v>
      </c>
      <c r="B188" s="64">
        <v>204</v>
      </c>
      <c r="C188" s="64">
        <v>5</v>
      </c>
      <c r="D188" s="7">
        <v>14267718.800000001</v>
      </c>
      <c r="E188" s="7">
        <v>10773296.9</v>
      </c>
      <c r="F188" s="7">
        <f>SUM(D188-E188)</f>
        <v>3494421.9000000004</v>
      </c>
      <c r="G188" s="7">
        <v>1135687.1200000001</v>
      </c>
    </row>
    <row r="189" spans="1:8" x14ac:dyDescent="0.25">
      <c r="A189" s="29" t="s">
        <v>15</v>
      </c>
      <c r="B189" s="29">
        <f t="shared" ref="B189:G189" si="22">SUM(B185:B188)</f>
        <v>395</v>
      </c>
      <c r="C189" s="29">
        <f t="shared" si="22"/>
        <v>28</v>
      </c>
      <c r="D189" s="48">
        <f t="shared" si="22"/>
        <v>21106516.850000001</v>
      </c>
      <c r="E189" s="48">
        <f t="shared" si="22"/>
        <v>15907643.050000001</v>
      </c>
      <c r="F189" s="48">
        <f t="shared" si="22"/>
        <v>5198873.8000000007</v>
      </c>
      <c r="G189" s="48">
        <f t="shared" si="22"/>
        <v>1494490</v>
      </c>
    </row>
    <row r="190" spans="1:8" x14ac:dyDescent="0.25">
      <c r="A190" s="31"/>
      <c r="B190" s="31"/>
      <c r="C190" s="31"/>
      <c r="D190" s="50"/>
      <c r="E190" s="50"/>
      <c r="F190" s="50"/>
      <c r="G190" s="50"/>
    </row>
    <row r="191" spans="1:8" ht="13.8" thickBot="1" x14ac:dyDescent="0.3">
      <c r="A191" s="23" t="s">
        <v>41</v>
      </c>
      <c r="B191" s="23"/>
      <c r="C191" s="31"/>
      <c r="D191" s="50"/>
      <c r="E191" s="50"/>
      <c r="F191" s="50"/>
      <c r="G191" s="50"/>
    </row>
    <row r="192" spans="1:8" ht="13.8" thickTop="1" x14ac:dyDescent="0.25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8" thickBot="1" x14ac:dyDescent="0.3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8" thickTop="1" x14ac:dyDescent="0.25">
      <c r="A194" s="25" t="s">
        <v>12</v>
      </c>
      <c r="B194" s="64">
        <v>78</v>
      </c>
      <c r="C194" s="64">
        <v>26</v>
      </c>
      <c r="D194" s="7">
        <v>2527266</v>
      </c>
      <c r="E194" s="7">
        <v>1796034.15</v>
      </c>
      <c r="F194" s="7">
        <f>SUM(D194-E194)</f>
        <v>731231.85000000009</v>
      </c>
      <c r="G194" s="7">
        <v>190120.28</v>
      </c>
    </row>
    <row r="195" spans="1:7" x14ac:dyDescent="0.25">
      <c r="A195" s="25" t="s">
        <v>13</v>
      </c>
      <c r="B195" s="64">
        <v>29</v>
      </c>
      <c r="C195" s="64">
        <v>10</v>
      </c>
      <c r="D195" s="7">
        <v>1326239.1000000001</v>
      </c>
      <c r="E195" s="7">
        <v>931025.65</v>
      </c>
      <c r="F195" s="7">
        <f>SUM(D195-E195)</f>
        <v>395213.45000000007</v>
      </c>
      <c r="G195" s="7">
        <v>102755.5</v>
      </c>
    </row>
    <row r="196" spans="1:7" x14ac:dyDescent="0.25">
      <c r="A196" s="25" t="s">
        <v>17</v>
      </c>
      <c r="B196" s="64"/>
      <c r="C196" s="64"/>
      <c r="D196" s="7"/>
      <c r="E196" s="7"/>
      <c r="F196" s="7">
        <f>SUM(D196-E196)</f>
        <v>0</v>
      </c>
      <c r="G196" s="7"/>
    </row>
    <row r="197" spans="1:7" x14ac:dyDescent="0.25">
      <c r="A197" s="25" t="s">
        <v>14</v>
      </c>
      <c r="B197" s="64">
        <v>397</v>
      </c>
      <c r="C197" s="64">
        <v>10</v>
      </c>
      <c r="D197" s="7">
        <v>25751627.449999999</v>
      </c>
      <c r="E197" s="7">
        <v>18840639</v>
      </c>
      <c r="F197" s="7">
        <f>SUM(D197-E197)</f>
        <v>6910988.4499999993</v>
      </c>
      <c r="G197" s="7">
        <v>2246071.25</v>
      </c>
    </row>
    <row r="198" spans="1:7" x14ac:dyDescent="0.25">
      <c r="A198" s="29" t="s">
        <v>15</v>
      </c>
      <c r="B198" s="29">
        <f t="shared" ref="B198:G198" si="23">SUM(B194:B197)</f>
        <v>504</v>
      </c>
      <c r="C198" s="29">
        <f t="shared" si="23"/>
        <v>46</v>
      </c>
      <c r="D198" s="48">
        <f t="shared" si="23"/>
        <v>29605132.550000001</v>
      </c>
      <c r="E198" s="48">
        <f t="shared" si="23"/>
        <v>21567698.800000001</v>
      </c>
      <c r="F198" s="48">
        <f t="shared" si="23"/>
        <v>8037433.75</v>
      </c>
      <c r="G198" s="48">
        <f t="shared" si="23"/>
        <v>2538947.0300000003</v>
      </c>
    </row>
    <row r="199" spans="1:7" x14ac:dyDescent="0.25">
      <c r="A199" s="31"/>
      <c r="B199" s="31"/>
      <c r="C199" s="31"/>
      <c r="D199" s="50"/>
      <c r="E199" s="50"/>
      <c r="F199" s="50"/>
      <c r="G199" s="50"/>
    </row>
    <row r="200" spans="1:7" ht="13.8" thickBot="1" x14ac:dyDescent="0.3">
      <c r="A200" s="23" t="s">
        <v>42</v>
      </c>
      <c r="B200" s="23"/>
      <c r="C200" s="31"/>
      <c r="D200" s="50"/>
      <c r="E200" s="50"/>
      <c r="F200" s="50"/>
      <c r="G200" s="50"/>
    </row>
    <row r="201" spans="1:7" ht="13.8" thickTop="1" x14ac:dyDescent="0.25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8" thickBot="1" x14ac:dyDescent="0.3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8" thickTop="1" x14ac:dyDescent="0.25">
      <c r="A203" s="25" t="s">
        <v>12</v>
      </c>
      <c r="B203" s="64">
        <v>99</v>
      </c>
      <c r="C203" s="64">
        <v>33</v>
      </c>
      <c r="D203" s="7">
        <v>3497580.5</v>
      </c>
      <c r="E203" s="7">
        <v>2437103.65</v>
      </c>
      <c r="F203" s="7">
        <f>SUM(D203-E203)</f>
        <v>1060476.8500000001</v>
      </c>
      <c r="G203" s="7">
        <v>275723.98</v>
      </c>
    </row>
    <row r="204" spans="1:7" x14ac:dyDescent="0.25">
      <c r="A204" s="25" t="s">
        <v>13</v>
      </c>
      <c r="B204" s="64">
        <v>44</v>
      </c>
      <c r="C204" s="64">
        <v>15</v>
      </c>
      <c r="D204" s="7">
        <v>801849</v>
      </c>
      <c r="E204" s="7">
        <v>561596.35</v>
      </c>
      <c r="F204" s="7">
        <f>SUM(D204-E204)</f>
        <v>240252.65000000002</v>
      </c>
      <c r="G204" s="7">
        <v>62465.69</v>
      </c>
    </row>
    <row r="205" spans="1:7" x14ac:dyDescent="0.25">
      <c r="A205" s="25" t="s">
        <v>16</v>
      </c>
      <c r="B205" s="64"/>
      <c r="C205" s="64"/>
      <c r="D205" s="7"/>
      <c r="E205" s="7"/>
      <c r="F205" s="7">
        <f>SUM(D205-E205)</f>
        <v>0</v>
      </c>
      <c r="G205" s="7"/>
    </row>
    <row r="206" spans="1:7" x14ac:dyDescent="0.25">
      <c r="A206" s="25" t="s">
        <v>17</v>
      </c>
      <c r="B206" s="64">
        <v>53</v>
      </c>
      <c r="C206" s="64">
        <v>2</v>
      </c>
      <c r="D206" s="7">
        <v>1887555</v>
      </c>
      <c r="E206" s="7">
        <v>1378632.05</v>
      </c>
      <c r="F206" s="7">
        <f>SUM(D206-E206)</f>
        <v>508922.94999999995</v>
      </c>
      <c r="G206" s="7">
        <v>91606.13</v>
      </c>
    </row>
    <row r="207" spans="1:7" x14ac:dyDescent="0.25">
      <c r="A207" s="25" t="s">
        <v>14</v>
      </c>
      <c r="B207" s="64">
        <v>680</v>
      </c>
      <c r="C207" s="64">
        <v>16</v>
      </c>
      <c r="D207" s="7">
        <v>68972845.5</v>
      </c>
      <c r="E207" s="7">
        <v>51909413.649999999</v>
      </c>
      <c r="F207" s="7">
        <f>SUM(D207-E207)</f>
        <v>17063431.850000001</v>
      </c>
      <c r="G207" s="7">
        <v>5545615.3499999996</v>
      </c>
    </row>
    <row r="208" spans="1:7" x14ac:dyDescent="0.25">
      <c r="A208" s="29" t="s">
        <v>15</v>
      </c>
      <c r="B208" s="29">
        <f t="shared" ref="B208:G208" si="24">SUM(B203:B207)</f>
        <v>876</v>
      </c>
      <c r="C208" s="29">
        <f t="shared" si="24"/>
        <v>66</v>
      </c>
      <c r="D208" s="48">
        <f t="shared" si="24"/>
        <v>75159830</v>
      </c>
      <c r="E208" s="48">
        <f t="shared" si="24"/>
        <v>56286745.699999996</v>
      </c>
      <c r="F208" s="48">
        <f t="shared" si="24"/>
        <v>18873084.300000001</v>
      </c>
      <c r="G208" s="48">
        <f t="shared" si="24"/>
        <v>5975411.1499999994</v>
      </c>
    </row>
    <row r="209" spans="1:7" x14ac:dyDescent="0.25">
      <c r="A209" s="31"/>
      <c r="B209" s="31"/>
      <c r="C209" s="31"/>
      <c r="D209" s="50"/>
      <c r="E209" s="50"/>
      <c r="F209" s="50"/>
      <c r="G209" s="50"/>
    </row>
    <row r="210" spans="1:7" ht="13.8" thickBot="1" x14ac:dyDescent="0.3">
      <c r="A210" s="23" t="s">
        <v>43</v>
      </c>
      <c r="B210" s="23"/>
      <c r="C210" s="31"/>
      <c r="D210" s="50"/>
      <c r="E210" s="50"/>
      <c r="F210" s="50"/>
      <c r="G210" s="50"/>
    </row>
    <row r="211" spans="1:7" ht="13.8" thickTop="1" x14ac:dyDescent="0.25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8" thickBot="1" x14ac:dyDescent="0.3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8" thickTop="1" x14ac:dyDescent="0.25">
      <c r="A213" s="25" t="s">
        <v>12</v>
      </c>
      <c r="B213" s="64">
        <v>85</v>
      </c>
      <c r="C213" s="64">
        <v>28</v>
      </c>
      <c r="D213" s="7">
        <v>3036791</v>
      </c>
      <c r="E213" s="7">
        <v>2144532.9</v>
      </c>
      <c r="F213" s="7">
        <f>SUM(D213-E213)</f>
        <v>892258.10000000009</v>
      </c>
      <c r="G213" s="7">
        <v>231987.11</v>
      </c>
    </row>
    <row r="214" spans="1:7" x14ac:dyDescent="0.25">
      <c r="A214" s="25" t="s">
        <v>13</v>
      </c>
      <c r="B214" s="64">
        <v>15</v>
      </c>
      <c r="C214" s="64">
        <v>5</v>
      </c>
      <c r="D214" s="7">
        <v>149426</v>
      </c>
      <c r="E214" s="7">
        <v>113502.9</v>
      </c>
      <c r="F214" s="7">
        <f>SUM(D214-E214)</f>
        <v>35923.100000000006</v>
      </c>
      <c r="G214" s="7">
        <v>9340.01</v>
      </c>
    </row>
    <row r="215" spans="1:7" x14ac:dyDescent="0.25">
      <c r="A215" s="25" t="s">
        <v>16</v>
      </c>
      <c r="B215" s="64">
        <v>6</v>
      </c>
      <c r="C215" s="64">
        <v>2</v>
      </c>
      <c r="D215" s="7">
        <v>52586</v>
      </c>
      <c r="E215" s="7">
        <v>32563.05</v>
      </c>
      <c r="F215" s="7">
        <f>SUM(D215-E215)</f>
        <v>20022.95</v>
      </c>
      <c r="G215" s="7">
        <v>5205.97</v>
      </c>
    </row>
    <row r="216" spans="1:7" x14ac:dyDescent="0.25">
      <c r="A216" s="25" t="s">
        <v>14</v>
      </c>
      <c r="B216" s="64">
        <v>194</v>
      </c>
      <c r="C216" s="64">
        <v>5</v>
      </c>
      <c r="D216" s="7">
        <v>10539276</v>
      </c>
      <c r="E216" s="7">
        <v>7694076.6500000004</v>
      </c>
      <c r="F216" s="7">
        <f>SUM(D216-E216)</f>
        <v>2845199.3499999996</v>
      </c>
      <c r="G216" s="7">
        <v>924689.79</v>
      </c>
    </row>
    <row r="217" spans="1:7" x14ac:dyDescent="0.25">
      <c r="A217" s="29" t="s">
        <v>15</v>
      </c>
      <c r="B217" s="29">
        <f t="shared" ref="B217:G217" si="25">SUM(B213:B216)</f>
        <v>300</v>
      </c>
      <c r="C217" s="29">
        <f t="shared" si="25"/>
        <v>40</v>
      </c>
      <c r="D217" s="48">
        <f t="shared" si="25"/>
        <v>13778079</v>
      </c>
      <c r="E217" s="48">
        <f t="shared" si="25"/>
        <v>9984675.5</v>
      </c>
      <c r="F217" s="48">
        <f t="shared" si="25"/>
        <v>3793403.4999999995</v>
      </c>
      <c r="G217" s="48">
        <f t="shared" si="25"/>
        <v>1171222.8800000001</v>
      </c>
    </row>
    <row r="218" spans="1:7" x14ac:dyDescent="0.25">
      <c r="A218" s="31"/>
      <c r="B218" s="31"/>
      <c r="C218" s="31"/>
      <c r="D218" s="50"/>
      <c r="E218" s="50"/>
      <c r="F218" s="50"/>
      <c r="G218" s="50"/>
    </row>
    <row r="219" spans="1:7" ht="13.8" thickBot="1" x14ac:dyDescent="0.3">
      <c r="A219" s="23" t="s">
        <v>44</v>
      </c>
      <c r="B219" s="23"/>
      <c r="C219" s="31"/>
      <c r="D219" s="50"/>
      <c r="E219" s="50"/>
      <c r="F219" s="50"/>
      <c r="G219" s="50"/>
    </row>
    <row r="220" spans="1:7" ht="13.8" thickTop="1" x14ac:dyDescent="0.25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8" thickBot="1" x14ac:dyDescent="0.3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8" thickTop="1" x14ac:dyDescent="0.25">
      <c r="A222" s="25" t="s">
        <v>12</v>
      </c>
      <c r="B222" s="69">
        <v>6</v>
      </c>
      <c r="C222" s="69">
        <v>2</v>
      </c>
      <c r="D222" s="7">
        <v>261372</v>
      </c>
      <c r="E222" s="7">
        <v>174368.1</v>
      </c>
      <c r="F222" s="7">
        <f>SUM(D222-E222)</f>
        <v>87003.9</v>
      </c>
      <c r="G222" s="7">
        <v>22621.01</v>
      </c>
    </row>
    <row r="223" spans="1:7" x14ac:dyDescent="0.25">
      <c r="A223" s="25" t="s">
        <v>13</v>
      </c>
      <c r="B223" s="69">
        <v>15</v>
      </c>
      <c r="C223" s="69">
        <v>5</v>
      </c>
      <c r="D223" s="7">
        <v>509241.9</v>
      </c>
      <c r="E223" s="7">
        <v>361214.5</v>
      </c>
      <c r="F223" s="7">
        <f>SUM(D223-E223)</f>
        <v>148027.40000000002</v>
      </c>
      <c r="G223" s="7">
        <v>38487.120000000003</v>
      </c>
    </row>
    <row r="224" spans="1:7" x14ac:dyDescent="0.25">
      <c r="A224" s="29" t="s">
        <v>15</v>
      </c>
      <c r="B224" s="29">
        <f t="shared" ref="B224:G224" si="26">SUM(B222:B223)</f>
        <v>21</v>
      </c>
      <c r="C224" s="29">
        <f t="shared" si="26"/>
        <v>7</v>
      </c>
      <c r="D224" s="48">
        <f t="shared" si="26"/>
        <v>770613.9</v>
      </c>
      <c r="E224" s="48">
        <f t="shared" si="26"/>
        <v>535582.6</v>
      </c>
      <c r="F224" s="48">
        <f t="shared" si="26"/>
        <v>235031.30000000002</v>
      </c>
      <c r="G224" s="48">
        <f t="shared" si="26"/>
        <v>61108.130000000005</v>
      </c>
    </row>
    <row r="225" spans="1:7" x14ac:dyDescent="0.25">
      <c r="A225" s="31"/>
      <c r="B225" s="31"/>
      <c r="C225" s="31"/>
      <c r="D225" s="50"/>
      <c r="E225" s="50"/>
      <c r="F225" s="50"/>
      <c r="G225" s="50"/>
    </row>
    <row r="226" spans="1:7" ht="13.8" thickBot="1" x14ac:dyDescent="0.3">
      <c r="A226" s="23" t="s">
        <v>45</v>
      </c>
      <c r="B226" s="23"/>
      <c r="C226" s="31"/>
      <c r="D226" s="50"/>
      <c r="E226" s="50"/>
      <c r="F226" s="50"/>
      <c r="G226" s="50"/>
    </row>
    <row r="227" spans="1:7" ht="13.8" thickTop="1" x14ac:dyDescent="0.25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8" thickBot="1" x14ac:dyDescent="0.3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8" thickTop="1" x14ac:dyDescent="0.25">
      <c r="A229" s="25" t="s">
        <v>12</v>
      </c>
      <c r="B229" s="64">
        <v>152</v>
      </c>
      <c r="C229" s="64">
        <v>51</v>
      </c>
      <c r="D229" s="7">
        <v>5976673</v>
      </c>
      <c r="E229" s="7">
        <v>4396122.2</v>
      </c>
      <c r="F229" s="7">
        <f>SUM(D229-E229)</f>
        <v>1580550.7999999998</v>
      </c>
      <c r="G229" s="7">
        <v>410943.21</v>
      </c>
    </row>
    <row r="230" spans="1:7" x14ac:dyDescent="0.25">
      <c r="A230" s="25" t="s">
        <v>13</v>
      </c>
      <c r="B230" s="64">
        <v>87</v>
      </c>
      <c r="C230" s="64">
        <v>29</v>
      </c>
      <c r="D230" s="7">
        <v>2949247</v>
      </c>
      <c r="E230" s="7">
        <v>2092722.4</v>
      </c>
      <c r="F230" s="7">
        <f>SUM(D230-E230)</f>
        <v>856524.60000000009</v>
      </c>
      <c r="G230" s="7">
        <v>222696.4</v>
      </c>
    </row>
    <row r="231" spans="1:7" x14ac:dyDescent="0.25">
      <c r="A231" s="25" t="s">
        <v>16</v>
      </c>
      <c r="B231" s="64"/>
      <c r="C231" s="64"/>
      <c r="D231" s="7"/>
      <c r="E231" s="7"/>
      <c r="F231" s="7">
        <f>SUM(D231-E231)</f>
        <v>0</v>
      </c>
      <c r="G231" s="7"/>
    </row>
    <row r="232" spans="1:7" x14ac:dyDescent="0.25">
      <c r="A232" s="25" t="s">
        <v>17</v>
      </c>
      <c r="B232" s="64">
        <v>58</v>
      </c>
      <c r="C232" s="64">
        <v>1</v>
      </c>
      <c r="D232" s="7">
        <v>2735758.55</v>
      </c>
      <c r="E232" s="7">
        <v>1978054.65</v>
      </c>
      <c r="F232" s="7">
        <f>SUM(D232-E232)</f>
        <v>757703.89999999991</v>
      </c>
      <c r="G232" s="7">
        <v>136386.70000000001</v>
      </c>
    </row>
    <row r="233" spans="1:7" x14ac:dyDescent="0.25">
      <c r="A233" s="25" t="s">
        <v>14</v>
      </c>
      <c r="B233" s="64">
        <v>518</v>
      </c>
      <c r="C233" s="64">
        <v>12</v>
      </c>
      <c r="D233" s="7">
        <v>42093974.399999999</v>
      </c>
      <c r="E233" s="7">
        <v>31441291.75</v>
      </c>
      <c r="F233" s="7">
        <f>SUM(D233-E233)</f>
        <v>10652682.649999999</v>
      </c>
      <c r="G233" s="7">
        <v>3462121.86</v>
      </c>
    </row>
    <row r="234" spans="1:7" x14ac:dyDescent="0.25">
      <c r="A234" s="29" t="s">
        <v>15</v>
      </c>
      <c r="B234" s="29">
        <f t="shared" ref="B234:G234" si="27">SUM(B229:B233)</f>
        <v>815</v>
      </c>
      <c r="C234" s="29">
        <f t="shared" si="27"/>
        <v>93</v>
      </c>
      <c r="D234" s="48">
        <f t="shared" si="27"/>
        <v>53755652.950000003</v>
      </c>
      <c r="E234" s="48">
        <f t="shared" si="27"/>
        <v>39908191</v>
      </c>
      <c r="F234" s="48">
        <f t="shared" si="27"/>
        <v>13847461.949999999</v>
      </c>
      <c r="G234" s="48">
        <f t="shared" si="27"/>
        <v>4232148.17</v>
      </c>
    </row>
    <row r="235" spans="1:7" x14ac:dyDescent="0.25">
      <c r="A235" s="31"/>
      <c r="B235" s="31"/>
      <c r="C235" s="31"/>
      <c r="D235" s="50"/>
      <c r="E235" s="50"/>
      <c r="F235" s="50"/>
      <c r="G235" s="50"/>
    </row>
    <row r="236" spans="1:7" ht="13.8" thickBot="1" x14ac:dyDescent="0.3">
      <c r="A236" s="23" t="s">
        <v>46</v>
      </c>
      <c r="B236" s="23"/>
      <c r="C236" s="31"/>
      <c r="D236" s="50"/>
      <c r="E236" s="50"/>
      <c r="F236" s="50"/>
      <c r="G236" s="50"/>
    </row>
    <row r="237" spans="1:7" ht="13.8" thickTop="1" x14ac:dyDescent="0.25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8" thickBot="1" x14ac:dyDescent="0.3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8" thickTop="1" x14ac:dyDescent="0.25">
      <c r="A239" s="25" t="s">
        <v>12</v>
      </c>
      <c r="B239" s="64">
        <v>24</v>
      </c>
      <c r="C239" s="64">
        <v>8</v>
      </c>
      <c r="D239" s="7">
        <v>1097191</v>
      </c>
      <c r="E239" s="7">
        <v>806505.2</v>
      </c>
      <c r="F239" s="7">
        <f>SUM(D239-E239)</f>
        <v>290685.80000000005</v>
      </c>
      <c r="G239" s="7">
        <v>75578.31</v>
      </c>
    </row>
    <row r="240" spans="1:7" x14ac:dyDescent="0.25">
      <c r="A240" s="25" t="s">
        <v>13</v>
      </c>
      <c r="B240" s="64">
        <v>7</v>
      </c>
      <c r="C240" s="64">
        <v>2</v>
      </c>
      <c r="D240" s="7">
        <v>243470</v>
      </c>
      <c r="E240" s="7">
        <v>181034.55</v>
      </c>
      <c r="F240" s="7">
        <f>SUM(D240-E240)</f>
        <v>62435.450000000012</v>
      </c>
      <c r="G240" s="7">
        <v>16233.22</v>
      </c>
    </row>
    <row r="241" spans="1:7" x14ac:dyDescent="0.25">
      <c r="A241" s="25" t="s">
        <v>14</v>
      </c>
      <c r="B241" s="64">
        <v>305</v>
      </c>
      <c r="C241" s="64">
        <v>9</v>
      </c>
      <c r="D241" s="7">
        <v>25558546.550000001</v>
      </c>
      <c r="E241" s="7">
        <v>19401996.800000001</v>
      </c>
      <c r="F241" s="7">
        <f>SUM(D241-E241)</f>
        <v>6156549.75</v>
      </c>
      <c r="G241" s="7">
        <v>2000878.67</v>
      </c>
    </row>
    <row r="242" spans="1:7" x14ac:dyDescent="0.25">
      <c r="A242" s="29" t="s">
        <v>15</v>
      </c>
      <c r="B242" s="29">
        <f>SUM(B239:B241)</f>
        <v>336</v>
      </c>
      <c r="C242" s="29">
        <f>SUM(C239:C241)</f>
        <v>19</v>
      </c>
      <c r="D242" s="48">
        <f t="shared" ref="D242:G242" si="28">SUM(D239:D241)</f>
        <v>26899207.550000001</v>
      </c>
      <c r="E242" s="48">
        <f t="shared" si="28"/>
        <v>20389536.550000001</v>
      </c>
      <c r="F242" s="48">
        <f t="shared" si="28"/>
        <v>6509671</v>
      </c>
      <c r="G242" s="48">
        <f t="shared" si="28"/>
        <v>2092690.2</v>
      </c>
    </row>
    <row r="243" spans="1:7" x14ac:dyDescent="0.25">
      <c r="A243" s="31"/>
      <c r="B243" s="31"/>
      <c r="C243" s="31"/>
      <c r="D243" s="50"/>
      <c r="E243" s="50"/>
      <c r="F243" s="50"/>
      <c r="G243" s="50"/>
    </row>
    <row r="244" spans="1:7" ht="13.8" thickBot="1" x14ac:dyDescent="0.3">
      <c r="A244" s="23" t="s">
        <v>47</v>
      </c>
      <c r="B244" s="23"/>
      <c r="C244" s="31"/>
      <c r="D244" s="50"/>
      <c r="E244" s="50"/>
      <c r="F244" s="50"/>
      <c r="G244" s="50"/>
    </row>
    <row r="245" spans="1:7" ht="13.8" thickTop="1" x14ac:dyDescent="0.25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8" thickBot="1" x14ac:dyDescent="0.3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8" thickTop="1" x14ac:dyDescent="0.25">
      <c r="A247" s="25" t="s">
        <v>12</v>
      </c>
      <c r="B247" s="64">
        <v>35</v>
      </c>
      <c r="C247" s="64">
        <v>12</v>
      </c>
      <c r="D247" s="7">
        <v>1131367</v>
      </c>
      <c r="E247" s="7">
        <v>787512</v>
      </c>
      <c r="F247" s="7">
        <f>SUM(D247-E247)</f>
        <v>343855</v>
      </c>
      <c r="G247" s="7">
        <v>89402.3</v>
      </c>
    </row>
    <row r="248" spans="1:7" x14ac:dyDescent="0.25">
      <c r="A248" s="25" t="s">
        <v>13</v>
      </c>
      <c r="B248" s="64">
        <v>18</v>
      </c>
      <c r="C248" s="64">
        <v>6</v>
      </c>
      <c r="D248" s="7">
        <v>232239.5</v>
      </c>
      <c r="E248" s="7">
        <v>157259.54999999999</v>
      </c>
      <c r="F248" s="7">
        <f>SUM(D248-E248)</f>
        <v>74979.950000000012</v>
      </c>
      <c r="G248" s="7">
        <v>19494.79</v>
      </c>
    </row>
    <row r="249" spans="1:7" x14ac:dyDescent="0.25">
      <c r="A249" s="25" t="s">
        <v>14</v>
      </c>
      <c r="B249" s="64">
        <v>539</v>
      </c>
      <c r="C249" s="64">
        <v>13</v>
      </c>
      <c r="D249" s="7">
        <v>40608269.399999999</v>
      </c>
      <c r="E249" s="7">
        <v>30839402.75</v>
      </c>
      <c r="F249" s="7">
        <f>SUM(D249-E249)</f>
        <v>9768866.6499999985</v>
      </c>
      <c r="G249" s="7">
        <v>3174881.66</v>
      </c>
    </row>
    <row r="250" spans="1:7" x14ac:dyDescent="0.25">
      <c r="A250" s="29" t="s">
        <v>15</v>
      </c>
      <c r="B250" s="29">
        <f t="shared" ref="B250:F250" si="29">SUM(B247:B249)</f>
        <v>592</v>
      </c>
      <c r="C250" s="29">
        <f t="shared" si="29"/>
        <v>31</v>
      </c>
      <c r="D250" s="48">
        <f>SUM(D247:D249)</f>
        <v>41971875.899999999</v>
      </c>
      <c r="E250" s="48">
        <f t="shared" si="29"/>
        <v>31784174.300000001</v>
      </c>
      <c r="F250" s="48">
        <f t="shared" si="29"/>
        <v>10187701.599999998</v>
      </c>
      <c r="G250" s="48">
        <f>SUM(G247:G249)</f>
        <v>3283778.75</v>
      </c>
    </row>
    <row r="251" spans="1:7" x14ac:dyDescent="0.25">
      <c r="A251" s="31"/>
      <c r="B251" s="31"/>
      <c r="C251" s="31"/>
      <c r="D251" s="50"/>
      <c r="E251" s="50"/>
      <c r="F251" s="50"/>
      <c r="G251" s="50"/>
    </row>
    <row r="252" spans="1:7" ht="13.8" thickBot="1" x14ac:dyDescent="0.3">
      <c r="A252" s="23" t="s">
        <v>48</v>
      </c>
      <c r="B252" s="23"/>
      <c r="C252" s="31"/>
      <c r="D252" s="50"/>
      <c r="E252" s="50"/>
      <c r="F252" s="50"/>
      <c r="G252" s="50"/>
    </row>
    <row r="253" spans="1:7" ht="13.8" thickTop="1" x14ac:dyDescent="0.25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8" thickBot="1" x14ac:dyDescent="0.3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8" thickTop="1" x14ac:dyDescent="0.25">
      <c r="A255" s="25" t="s">
        <v>12</v>
      </c>
      <c r="B255" s="64">
        <v>10</v>
      </c>
      <c r="C255" s="64">
        <v>3</v>
      </c>
      <c r="D255" s="7">
        <v>345551.5</v>
      </c>
      <c r="E255" s="7">
        <v>242711.8</v>
      </c>
      <c r="F255" s="7">
        <f>SUM(D255-E255)</f>
        <v>102839.70000000001</v>
      </c>
      <c r="G255" s="7">
        <v>26738.32</v>
      </c>
    </row>
    <row r="256" spans="1:7" x14ac:dyDescent="0.25">
      <c r="A256" s="25" t="s">
        <v>13</v>
      </c>
      <c r="B256" s="64">
        <v>6</v>
      </c>
      <c r="C256" s="64">
        <v>2</v>
      </c>
      <c r="D256" s="7">
        <v>116669</v>
      </c>
      <c r="E256" s="7">
        <v>81724.399999999994</v>
      </c>
      <c r="F256" s="7">
        <f>SUM(D256-E256)</f>
        <v>34944.600000000006</v>
      </c>
      <c r="G256" s="7">
        <v>9085.6</v>
      </c>
    </row>
    <row r="257" spans="1:7" x14ac:dyDescent="0.25">
      <c r="A257" s="25" t="s">
        <v>14</v>
      </c>
      <c r="B257" s="64">
        <v>69</v>
      </c>
      <c r="C257" s="64">
        <v>2</v>
      </c>
      <c r="D257" s="7">
        <v>5698532.75</v>
      </c>
      <c r="E257" s="7">
        <v>4265888.7</v>
      </c>
      <c r="F257" s="7">
        <f>SUM(D257-E257)</f>
        <v>1432644.0499999998</v>
      </c>
      <c r="G257" s="7">
        <v>465609.32</v>
      </c>
    </row>
    <row r="258" spans="1:7" x14ac:dyDescent="0.25">
      <c r="A258" s="29" t="s">
        <v>15</v>
      </c>
      <c r="B258" s="29">
        <f t="shared" ref="B258:G258" si="30">SUM(B255:B257)</f>
        <v>85</v>
      </c>
      <c r="C258" s="29">
        <f t="shared" si="30"/>
        <v>7</v>
      </c>
      <c r="D258" s="48">
        <f t="shared" si="30"/>
        <v>6160753.25</v>
      </c>
      <c r="E258" s="48">
        <f t="shared" si="30"/>
        <v>4590324.9000000004</v>
      </c>
      <c r="F258" s="48">
        <f t="shared" si="30"/>
        <v>1570428.3499999999</v>
      </c>
      <c r="G258" s="48">
        <f t="shared" si="30"/>
        <v>501433.24</v>
      </c>
    </row>
    <row r="259" spans="1:7" x14ac:dyDescent="0.25">
      <c r="A259" s="13"/>
      <c r="B259" s="13"/>
      <c r="C259" s="13"/>
    </row>
    <row r="260" spans="1:7" ht="15.6" x14ac:dyDescent="0.3">
      <c r="A260" s="129" t="s">
        <v>49</v>
      </c>
      <c r="B260" s="129"/>
      <c r="C260" s="129"/>
      <c r="D260" s="129"/>
      <c r="E260" s="129"/>
    </row>
    <row r="261" spans="1:7" ht="16.2" thickBot="1" x14ac:dyDescent="0.35">
      <c r="A261" s="17"/>
      <c r="B261" s="17"/>
      <c r="C261" s="17"/>
      <c r="D261" s="55"/>
      <c r="E261" s="55"/>
    </row>
    <row r="262" spans="1:7" ht="13.5" customHeight="1" thickTop="1" x14ac:dyDescent="0.25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7" ht="13.8" thickBot="1" x14ac:dyDescent="0.3">
      <c r="A263" s="131"/>
      <c r="B263" s="133"/>
      <c r="C263" s="135"/>
      <c r="D263" s="125"/>
      <c r="E263" s="125"/>
      <c r="F263" s="125"/>
      <c r="G263" s="127"/>
    </row>
    <row r="264" spans="1:7" ht="13.8" thickTop="1" x14ac:dyDescent="0.25"/>
    <row r="265" spans="1:7" x14ac:dyDescent="0.25">
      <c r="A265" s="12" t="s">
        <v>12</v>
      </c>
      <c r="B265" s="40">
        <f>SUMIF($A$1:$A$258,"TYPE 1",$B$1:$B$258)</f>
        <v>2365</v>
      </c>
      <c r="C265" s="40">
        <f>SUMIF($A$1:$A$258,"TYPE 1",$C$1:$C$258)</f>
        <v>798</v>
      </c>
      <c r="D265" s="39">
        <f>SUMIF($A$1:$A$258,"TYPE 1",$D$1:$D$258)</f>
        <v>96991652.200000003</v>
      </c>
      <c r="E265" s="39">
        <f>SUMIF($A$1:$A$258,"TYPE 1",$E$1:$E$258)</f>
        <v>69317778.449999988</v>
      </c>
      <c r="F265" s="39">
        <f>SUMIF($A$1:$A$258,"TYPE 1",$F$1:$F$258)</f>
        <v>27673873.75</v>
      </c>
      <c r="G265" s="39">
        <f>SUMIF($A$1:$A$258,"TYPE 1",$G$1:$G$258)</f>
        <v>7195207.1600000001</v>
      </c>
    </row>
    <row r="266" spans="1:7" x14ac:dyDescent="0.25">
      <c r="A266" s="12" t="s">
        <v>13</v>
      </c>
      <c r="B266" s="40">
        <f>SUMIF($A$1:$A$258,"TYPE 2",$B$1:$B$258)</f>
        <v>1107</v>
      </c>
      <c r="C266" s="40">
        <f>SUMIF($A$1:$A$258,"TYPE 2",$C$1:$C$258)</f>
        <v>377</v>
      </c>
      <c r="D266" s="39">
        <f>SUMIF($A$1:$A$258,"TYPE 2",$D$1:$D$258)</f>
        <v>35506031.200000003</v>
      </c>
      <c r="E266" s="39">
        <f>SUMIF($A$1:$A$258,"TYPE 2",$E$1:$E$258)</f>
        <v>25258307.649999995</v>
      </c>
      <c r="F266" s="39">
        <f>SUMIF($A$1:$A$258,"TYPE 2",$F$1:$F$258)</f>
        <v>10247723.549999997</v>
      </c>
      <c r="G266" s="39">
        <f>SUMIF($A$1:$A$258,"TYPE 2",$G$1:$G$258)</f>
        <v>2664408.1700000004</v>
      </c>
    </row>
    <row r="267" spans="1:7" x14ac:dyDescent="0.25">
      <c r="A267" s="12" t="s">
        <v>16</v>
      </c>
      <c r="B267" s="40">
        <f>SUMIF($A$1:$A$258,"TYPE 3",$B$1:$B$258)</f>
        <v>38</v>
      </c>
      <c r="C267" s="40">
        <f>SUMIF($A$1:$A$258,"TYPE 3",$C$1:$C$258)</f>
        <v>6</v>
      </c>
      <c r="D267" s="39">
        <f>SUMIF($A$1:$A$258,"TYPE 3",$D$1:$D$258)</f>
        <v>734680.7</v>
      </c>
      <c r="E267" s="39">
        <f>SUMIF($A$1:$A$258,"TYPE 3",$E$1:$E$258)</f>
        <v>525459.05000000005</v>
      </c>
      <c r="F267" s="39">
        <f>SUMIF($A$1:$A$258,"TYPE 3",$F$1:$F$258)</f>
        <v>209221.65000000002</v>
      </c>
      <c r="G267" s="39">
        <f>SUMIF($A$1:$A$258,"TYPE 3",$G$1:$G$258)</f>
        <v>54397.62999999999</v>
      </c>
    </row>
    <row r="268" spans="1:7" x14ac:dyDescent="0.25">
      <c r="A268" s="12" t="s">
        <v>17</v>
      </c>
      <c r="B268" s="40">
        <f>SUMIF($A$1:$A$258,"TYPE 4",$B$1:$B$258)</f>
        <v>1010</v>
      </c>
      <c r="C268" s="40">
        <f>SUMIF($A$1:$A$258,"TYPE 4",$C$1:$C$258)</f>
        <v>15</v>
      </c>
      <c r="D268" s="39">
        <f>SUMIF($A$1:$A$258,"TYPE 4",$D$1:$D$258)</f>
        <v>46668741.299999997</v>
      </c>
      <c r="E268" s="39">
        <f>SUMIF($A$1:$A$258,"TYPE 4",$E$1:$E$258)</f>
        <v>34987738.75</v>
      </c>
      <c r="F268" s="39">
        <f>SUMIF($A$1:$A$258,"TYPE 4",$F$1:$F$258)</f>
        <v>11681002.550000003</v>
      </c>
      <c r="G268" s="39">
        <f>SUMIF($A$1:$A$258,"TYPE 4",$G$1:$G$258)</f>
        <v>2102580.46</v>
      </c>
    </row>
    <row r="269" spans="1:7" x14ac:dyDescent="0.25">
      <c r="A269" s="12" t="s">
        <v>14</v>
      </c>
      <c r="B269" s="40">
        <f>SUMIF($A$1:$A$258,"TYPE 5",$B$1:$B$258)</f>
        <v>7547</v>
      </c>
      <c r="C269" s="40">
        <f>SUMIF($A$1:$A$258,"TYPE 5",$C$1:$C$258)</f>
        <v>194</v>
      </c>
      <c r="D269" s="39">
        <f>SUMIF($A$1:$A$258,"TYPE 5",$D$1:$D$258)</f>
        <v>562861515.14999998</v>
      </c>
      <c r="E269" s="39">
        <f>SUMIF($A$1:$A$258,"TYPE 5",$E$1:$E$258)</f>
        <v>419647608.25</v>
      </c>
      <c r="F269" s="39">
        <f>SUMIF($A$1:$A$258,"TYPE 5",$F$1:$F$258)</f>
        <v>143213906.90000004</v>
      </c>
      <c r="G269" s="39">
        <f>SUMIF($A$1:$A$258,"TYPE 5",$G$1:$G$258)</f>
        <v>46544519.759999998</v>
      </c>
    </row>
    <row r="270" spans="1:7" ht="13.8" thickBot="1" x14ac:dyDescent="0.3">
      <c r="A270" s="12" t="s">
        <v>15</v>
      </c>
      <c r="B270" s="73">
        <f>SUM(B265:B269)</f>
        <v>12067</v>
      </c>
      <c r="C270" s="41">
        <f t="shared" ref="C270:E270" si="31">SUM(C265:C269)</f>
        <v>1390</v>
      </c>
      <c r="D270" s="56">
        <f>SUM(D265:D269)</f>
        <v>742762620.54999995</v>
      </c>
      <c r="E270" s="56">
        <f t="shared" si="31"/>
        <v>549736892.14999998</v>
      </c>
      <c r="F270" s="56">
        <f>SUM(F265:F269)</f>
        <v>193025728.40000004</v>
      </c>
      <c r="G270" s="74">
        <f>SUM(G265:G269)-0.05</f>
        <v>58561113.130000003</v>
      </c>
    </row>
    <row r="271" spans="1:7" ht="13.8" thickTop="1" x14ac:dyDescent="0.25">
      <c r="A271" s="128"/>
      <c r="B271" s="128"/>
      <c r="C271" s="128"/>
      <c r="D271" s="128"/>
      <c r="E271" s="47"/>
    </row>
    <row r="272" spans="1:7" x14ac:dyDescent="0.25">
      <c r="A272" s="12" t="s">
        <v>57</v>
      </c>
      <c r="B272" s="12"/>
      <c r="C272" s="12"/>
      <c r="D272" s="57"/>
      <c r="E272" s="47"/>
    </row>
    <row r="273" spans="1:1" x14ac:dyDescent="0.25">
      <c r="A273" s="8" t="s">
        <v>58</v>
      </c>
    </row>
    <row r="274" spans="1:1" x14ac:dyDescent="0.25">
      <c r="A274" s="8" t="s">
        <v>59</v>
      </c>
    </row>
    <row r="275" spans="1:1" x14ac:dyDescent="0.25">
      <c r="A275" s="8" t="s">
        <v>60</v>
      </c>
    </row>
    <row r="276" spans="1:1" x14ac:dyDescent="0.25">
      <c r="A276" s="8" t="s">
        <v>61</v>
      </c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7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THIRD QUARTER FY 2025
JANUARY - MARCH  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showGridLines="0" showWhiteSpace="0" view="pageLayout" zoomScale="160" zoomScaleNormal="100" zoomScalePageLayoutView="160" workbookViewId="0">
      <selection activeCell="I10" sqref="I10"/>
    </sheetView>
  </sheetViews>
  <sheetFormatPr defaultRowHeight="13.2" x14ac:dyDescent="0.25"/>
  <cols>
    <col min="1" max="1" width="11.88671875" customWidth="1"/>
    <col min="2" max="2" width="7.44140625" bestFit="1" customWidth="1"/>
    <col min="3" max="3" width="7.109375" bestFit="1" customWidth="1"/>
    <col min="4" max="4" width="16.44140625" style="58" customWidth="1"/>
    <col min="5" max="5" width="16.44140625" style="58" bestFit="1" customWidth="1"/>
    <col min="6" max="6" width="15.109375" style="58" bestFit="1" customWidth="1"/>
    <col min="7" max="7" width="13.88671875" style="58" customWidth="1"/>
    <col min="8" max="8" width="9.5546875" bestFit="1" customWidth="1"/>
    <col min="9" max="9" width="13.88671875" bestFit="1" customWidth="1"/>
  </cols>
  <sheetData>
    <row r="1" spans="1:8" ht="13.8" thickBot="1" x14ac:dyDescent="0.3">
      <c r="A1" s="23" t="s">
        <v>18</v>
      </c>
      <c r="B1" s="23"/>
      <c r="C1" s="8"/>
      <c r="D1" s="39"/>
      <c r="E1" s="39"/>
      <c r="F1" s="39"/>
      <c r="G1" s="42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</row>
    <row r="3" spans="1:8" x14ac:dyDescent="0.25">
      <c r="A3" s="75" t="s">
        <v>0</v>
      </c>
      <c r="B3" s="76" t="s">
        <v>3</v>
      </c>
      <c r="C3" s="76" t="s">
        <v>4</v>
      </c>
      <c r="D3" s="77" t="s">
        <v>8</v>
      </c>
      <c r="E3" s="77" t="s">
        <v>9</v>
      </c>
      <c r="F3" s="77" t="s">
        <v>6</v>
      </c>
      <c r="G3" s="78" t="s">
        <v>11</v>
      </c>
    </row>
    <row r="4" spans="1:8" x14ac:dyDescent="0.25">
      <c r="A4" s="79" t="s">
        <v>12</v>
      </c>
      <c r="B4" s="80"/>
      <c r="C4" s="80"/>
      <c r="D4" s="81"/>
      <c r="E4" s="81"/>
      <c r="F4" s="82">
        <f>SUM(D4-E4)</f>
        <v>0</v>
      </c>
      <c r="G4" s="81"/>
    </row>
    <row r="5" spans="1:8" x14ac:dyDescent="0.25">
      <c r="A5" s="79" t="s">
        <v>13</v>
      </c>
      <c r="B5" s="80"/>
      <c r="C5" s="80"/>
      <c r="D5" s="81"/>
      <c r="E5" s="81"/>
      <c r="F5" s="82">
        <f>SUM(D5-E5)</f>
        <v>0</v>
      </c>
      <c r="G5" s="81"/>
    </row>
    <row r="6" spans="1:8" ht="13.8" thickBot="1" x14ac:dyDescent="0.3">
      <c r="A6" s="90" t="s">
        <v>14</v>
      </c>
      <c r="B6" s="91"/>
      <c r="C6" s="91"/>
      <c r="D6" s="92"/>
      <c r="E6" s="92"/>
      <c r="F6" s="93">
        <f>SUM(D6-E6)</f>
        <v>0</v>
      </c>
      <c r="G6" s="92"/>
    </row>
    <row r="7" spans="1:8" ht="13.8" thickBot="1" x14ac:dyDescent="0.3">
      <c r="A7" s="94" t="s">
        <v>15</v>
      </c>
      <c r="B7" s="95">
        <f>SUM(B4:B6)</f>
        <v>0</v>
      </c>
      <c r="C7" s="95">
        <f t="shared" ref="C7:G7" si="0">SUM(C4:C6)</f>
        <v>0</v>
      </c>
      <c r="D7" s="96">
        <f t="shared" si="0"/>
        <v>0</v>
      </c>
      <c r="E7" s="96">
        <f t="shared" si="0"/>
        <v>0</v>
      </c>
      <c r="F7" s="96">
        <f t="shared" si="0"/>
        <v>0</v>
      </c>
      <c r="G7" s="97">
        <f t="shared" si="0"/>
        <v>0</v>
      </c>
      <c r="H7" s="70"/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x14ac:dyDescent="0.25">
      <c r="A11" s="84" t="s">
        <v>0</v>
      </c>
      <c r="B11" s="85" t="s">
        <v>3</v>
      </c>
      <c r="C11" s="85" t="s">
        <v>4</v>
      </c>
      <c r="D11" s="86" t="s">
        <v>8</v>
      </c>
      <c r="E11" s="86" t="s">
        <v>9</v>
      </c>
      <c r="F11" s="86" t="s">
        <v>6</v>
      </c>
      <c r="G11" s="87" t="s">
        <v>11</v>
      </c>
    </row>
    <row r="12" spans="1:8" x14ac:dyDescent="0.25">
      <c r="A12" s="83" t="s">
        <v>12</v>
      </c>
      <c r="B12" s="88"/>
      <c r="C12" s="88"/>
      <c r="D12" s="81"/>
      <c r="E12" s="81"/>
      <c r="F12" s="89">
        <f>SUM(D12-E12)</f>
        <v>0</v>
      </c>
      <c r="G12" s="81"/>
    </row>
    <row r="13" spans="1:8" x14ac:dyDescent="0.25">
      <c r="A13" s="83" t="s">
        <v>13</v>
      </c>
      <c r="B13" s="88"/>
      <c r="C13" s="88"/>
      <c r="D13" s="81"/>
      <c r="E13" s="81"/>
      <c r="F13" s="89">
        <f>SUM(D13-E13)</f>
        <v>0</v>
      </c>
      <c r="G13" s="81"/>
    </row>
    <row r="14" spans="1:8" ht="13.8" thickBot="1" x14ac:dyDescent="0.3">
      <c r="A14" s="90" t="s">
        <v>14</v>
      </c>
      <c r="B14" s="98"/>
      <c r="C14" s="98"/>
      <c r="D14" s="92"/>
      <c r="E14" s="92"/>
      <c r="F14" s="99">
        <f>SUM(D14-E14)</f>
        <v>0</v>
      </c>
      <c r="G14" s="92"/>
    </row>
    <row r="15" spans="1:8" ht="13.8" thickBot="1" x14ac:dyDescent="0.3">
      <c r="A15" s="94" t="s">
        <v>15</v>
      </c>
      <c r="B15" s="95">
        <f>SUM(B12:B14)</f>
        <v>0</v>
      </c>
      <c r="C15" s="95">
        <f t="shared" ref="C15:G15" si="1">SUM(C12:C14)</f>
        <v>0</v>
      </c>
      <c r="D15" s="96">
        <f t="shared" si="1"/>
        <v>0</v>
      </c>
      <c r="E15" s="96">
        <f t="shared" si="1"/>
        <v>0</v>
      </c>
      <c r="F15" s="96">
        <f t="shared" si="1"/>
        <v>0</v>
      </c>
      <c r="G15" s="97">
        <f t="shared" si="1"/>
        <v>0</v>
      </c>
      <c r="H15" s="70"/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14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14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  <c r="N18" s="72"/>
    </row>
    <row r="19" spans="1:14" x14ac:dyDescent="0.25">
      <c r="A19" s="84" t="s">
        <v>0</v>
      </c>
      <c r="B19" s="85" t="s">
        <v>3</v>
      </c>
      <c r="C19" s="85" t="s">
        <v>4</v>
      </c>
      <c r="D19" s="86" t="s">
        <v>8</v>
      </c>
      <c r="E19" s="86" t="s">
        <v>9</v>
      </c>
      <c r="F19" s="86" t="s">
        <v>6</v>
      </c>
      <c r="G19" s="87" t="s">
        <v>11</v>
      </c>
    </row>
    <row r="20" spans="1:14" x14ac:dyDescent="0.25">
      <c r="A20" s="83" t="s">
        <v>12</v>
      </c>
      <c r="B20" s="88"/>
      <c r="C20" s="88"/>
      <c r="D20" s="81"/>
      <c r="E20" s="81"/>
      <c r="F20" s="82">
        <f>SUM(D20-E20)</f>
        <v>0</v>
      </c>
      <c r="G20" s="81"/>
    </row>
    <row r="21" spans="1:14" x14ac:dyDescent="0.25">
      <c r="A21" s="83" t="s">
        <v>13</v>
      </c>
      <c r="B21" s="88"/>
      <c r="C21" s="88"/>
      <c r="D21" s="81"/>
      <c r="E21" s="81"/>
      <c r="F21" s="82">
        <f>SUM(D21-E21)</f>
        <v>0</v>
      </c>
      <c r="G21" s="81"/>
    </row>
    <row r="22" spans="1:14" ht="13.8" thickBot="1" x14ac:dyDescent="0.3">
      <c r="A22" s="90" t="s">
        <v>14</v>
      </c>
      <c r="B22" s="98"/>
      <c r="C22" s="98"/>
      <c r="D22" s="92"/>
      <c r="E22" s="92"/>
      <c r="F22" s="93">
        <f>SUM(D22-E22)</f>
        <v>0</v>
      </c>
      <c r="G22" s="92"/>
    </row>
    <row r="23" spans="1:14" ht="13.8" thickBot="1" x14ac:dyDescent="0.3">
      <c r="A23" s="94" t="s">
        <v>15</v>
      </c>
      <c r="B23" s="95">
        <f>SUM(B20:B22)</f>
        <v>0</v>
      </c>
      <c r="C23" s="95">
        <f t="shared" ref="C23:G23" si="2">SUM(C20:C22)</f>
        <v>0</v>
      </c>
      <c r="D23" s="96">
        <f t="shared" si="2"/>
        <v>0</v>
      </c>
      <c r="E23" s="96">
        <f t="shared" si="2"/>
        <v>0</v>
      </c>
      <c r="F23" s="96">
        <f t="shared" si="2"/>
        <v>0</v>
      </c>
      <c r="G23" s="97">
        <f t="shared" si="2"/>
        <v>0</v>
      </c>
      <c r="H23" s="70"/>
    </row>
    <row r="24" spans="1:14" x14ac:dyDescent="0.25">
      <c r="A24" s="31"/>
      <c r="B24" s="31"/>
      <c r="C24" s="31"/>
      <c r="D24" s="50"/>
      <c r="E24" s="50"/>
      <c r="F24" s="50"/>
      <c r="G24" s="50"/>
    </row>
    <row r="25" spans="1:14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14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14" x14ac:dyDescent="0.25">
      <c r="A27" s="84" t="s">
        <v>0</v>
      </c>
      <c r="B27" s="85" t="s">
        <v>3</v>
      </c>
      <c r="C27" s="85" t="s">
        <v>4</v>
      </c>
      <c r="D27" s="86" t="s">
        <v>8</v>
      </c>
      <c r="E27" s="86" t="s">
        <v>9</v>
      </c>
      <c r="F27" s="86" t="s">
        <v>6</v>
      </c>
      <c r="G27" s="87" t="s">
        <v>11</v>
      </c>
    </row>
    <row r="28" spans="1:14" x14ac:dyDescent="0.25">
      <c r="A28" s="83" t="s">
        <v>12</v>
      </c>
      <c r="B28" s="88"/>
      <c r="C28" s="88"/>
      <c r="D28" s="81"/>
      <c r="E28" s="81"/>
      <c r="F28" s="82">
        <f>SUM(D28-E28)</f>
        <v>0</v>
      </c>
      <c r="G28" s="81"/>
    </row>
    <row r="29" spans="1:14" x14ac:dyDescent="0.25">
      <c r="A29" s="83" t="s">
        <v>13</v>
      </c>
      <c r="B29" s="88"/>
      <c r="C29" s="88"/>
      <c r="D29" s="81"/>
      <c r="E29" s="81"/>
      <c r="F29" s="82">
        <f>SUM(D29-E29)</f>
        <v>0</v>
      </c>
      <c r="G29" s="81"/>
    </row>
    <row r="30" spans="1:14" x14ac:dyDescent="0.25">
      <c r="A30" s="83" t="s">
        <v>16</v>
      </c>
      <c r="B30" s="88"/>
      <c r="C30" s="88"/>
      <c r="D30" s="81"/>
      <c r="E30" s="81"/>
      <c r="F30" s="82">
        <f>SUM(D30-E30)</f>
        <v>0</v>
      </c>
      <c r="G30" s="81"/>
    </row>
    <row r="31" spans="1:14" ht="13.8" thickBot="1" x14ac:dyDescent="0.3">
      <c r="A31" s="90" t="s">
        <v>14</v>
      </c>
      <c r="B31" s="98"/>
      <c r="C31" s="98"/>
      <c r="D31" s="92"/>
      <c r="E31" s="92"/>
      <c r="F31" s="93">
        <f>SUM(D31-E31)</f>
        <v>0</v>
      </c>
      <c r="G31" s="92"/>
    </row>
    <row r="32" spans="1:14" ht="13.8" thickBot="1" x14ac:dyDescent="0.3">
      <c r="A32" s="94" t="s">
        <v>15</v>
      </c>
      <c r="B32" s="95">
        <f>SUM(B28:B31)</f>
        <v>0</v>
      </c>
      <c r="C32" s="95">
        <f t="shared" ref="C32:G32" si="3">SUM(C28:C31)</f>
        <v>0</v>
      </c>
      <c r="D32" s="96">
        <f t="shared" si="3"/>
        <v>0</v>
      </c>
      <c r="E32" s="96">
        <f>SUM(E28:E31)</f>
        <v>0</v>
      </c>
      <c r="F32" s="96">
        <f t="shared" si="3"/>
        <v>0</v>
      </c>
      <c r="G32" s="97">
        <f t="shared" si="3"/>
        <v>0</v>
      </c>
      <c r="H32" s="70"/>
    </row>
    <row r="33" spans="1:8" x14ac:dyDescent="0.25">
      <c r="A33" s="31"/>
      <c r="B33" s="31"/>
      <c r="C33" s="31"/>
      <c r="D33" s="50"/>
      <c r="E33" s="50"/>
      <c r="F33" s="50"/>
      <c r="G33" s="50"/>
    </row>
    <row r="34" spans="1:8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8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8" x14ac:dyDescent="0.25">
      <c r="A36" s="84" t="s">
        <v>0</v>
      </c>
      <c r="B36" s="85" t="s">
        <v>3</v>
      </c>
      <c r="C36" s="85" t="s">
        <v>4</v>
      </c>
      <c r="D36" s="86" t="s">
        <v>8</v>
      </c>
      <c r="E36" s="86" t="s">
        <v>9</v>
      </c>
      <c r="F36" s="86" t="s">
        <v>6</v>
      </c>
      <c r="G36" s="87" t="s">
        <v>11</v>
      </c>
    </row>
    <row r="37" spans="1:8" x14ac:dyDescent="0.25">
      <c r="A37" s="83" t="s">
        <v>12</v>
      </c>
      <c r="B37" s="88"/>
      <c r="C37" s="88"/>
      <c r="D37" s="81"/>
      <c r="E37" s="81"/>
      <c r="F37" s="82">
        <f>SUM(D37-E37)</f>
        <v>0</v>
      </c>
      <c r="G37" s="81"/>
    </row>
    <row r="38" spans="1:8" x14ac:dyDescent="0.25">
      <c r="A38" s="83" t="s">
        <v>13</v>
      </c>
      <c r="B38" s="88"/>
      <c r="C38" s="88"/>
      <c r="D38" s="81"/>
      <c r="E38" s="81"/>
      <c r="F38" s="82">
        <f>SUM(D38-E38)</f>
        <v>0</v>
      </c>
      <c r="G38" s="81"/>
    </row>
    <row r="39" spans="1:8" x14ac:dyDescent="0.25">
      <c r="A39" s="83" t="s">
        <v>16</v>
      </c>
      <c r="B39" s="88"/>
      <c r="C39" s="88"/>
      <c r="D39" s="81"/>
      <c r="E39" s="81"/>
      <c r="F39" s="82">
        <f>SUM(D39-E39)</f>
        <v>0</v>
      </c>
      <c r="G39" s="81"/>
    </row>
    <row r="40" spans="1:8" ht="13.8" thickBot="1" x14ac:dyDescent="0.3">
      <c r="A40" s="90" t="s">
        <v>14</v>
      </c>
      <c r="B40" s="98"/>
      <c r="C40" s="98"/>
      <c r="D40" s="92"/>
      <c r="E40" s="92"/>
      <c r="F40" s="93">
        <f>SUM(D40-E40)</f>
        <v>0</v>
      </c>
      <c r="G40" s="92"/>
    </row>
    <row r="41" spans="1:8" ht="13.8" thickBot="1" x14ac:dyDescent="0.3">
      <c r="A41" s="94" t="s">
        <v>15</v>
      </c>
      <c r="B41" s="95">
        <f t="shared" ref="B41:G41" si="4">SUM(B37:B40)</f>
        <v>0</v>
      </c>
      <c r="C41" s="95">
        <f t="shared" si="4"/>
        <v>0</v>
      </c>
      <c r="D41" s="96">
        <f t="shared" si="4"/>
        <v>0</v>
      </c>
      <c r="E41" s="96">
        <f t="shared" si="4"/>
        <v>0</v>
      </c>
      <c r="F41" s="96">
        <f t="shared" si="4"/>
        <v>0</v>
      </c>
      <c r="G41" s="97">
        <f t="shared" si="4"/>
        <v>0</v>
      </c>
      <c r="H41" s="70"/>
    </row>
    <row r="42" spans="1:8" x14ac:dyDescent="0.25">
      <c r="A42" s="31"/>
      <c r="B42" s="31"/>
      <c r="C42" s="31"/>
      <c r="D42" s="50"/>
      <c r="E42" s="50"/>
      <c r="F42" s="50"/>
      <c r="G42" s="50"/>
    </row>
    <row r="43" spans="1:8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8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8" x14ac:dyDescent="0.25">
      <c r="A45" s="84" t="s">
        <v>0</v>
      </c>
      <c r="B45" s="85" t="s">
        <v>3</v>
      </c>
      <c r="C45" s="85" t="s">
        <v>4</v>
      </c>
      <c r="D45" s="86" t="s">
        <v>8</v>
      </c>
      <c r="E45" s="86" t="s">
        <v>9</v>
      </c>
      <c r="F45" s="86" t="s">
        <v>6</v>
      </c>
      <c r="G45" s="87" t="s">
        <v>11</v>
      </c>
    </row>
    <row r="46" spans="1:8" x14ac:dyDescent="0.25">
      <c r="A46" s="83" t="s">
        <v>12</v>
      </c>
      <c r="B46" s="88"/>
      <c r="C46" s="88"/>
      <c r="D46" s="81"/>
      <c r="E46" s="81"/>
      <c r="F46" s="82">
        <f>SUM(D46-E46)</f>
        <v>0</v>
      </c>
      <c r="G46" s="81"/>
    </row>
    <row r="47" spans="1:8" x14ac:dyDescent="0.25">
      <c r="A47" s="83" t="s">
        <v>13</v>
      </c>
      <c r="B47" s="88"/>
      <c r="C47" s="88"/>
      <c r="D47" s="81"/>
      <c r="E47" s="81"/>
      <c r="F47" s="82">
        <f>SUM(D47-E47)</f>
        <v>0</v>
      </c>
      <c r="G47" s="81"/>
    </row>
    <row r="48" spans="1:8" ht="13.8" thickBot="1" x14ac:dyDescent="0.3">
      <c r="A48" s="90" t="s">
        <v>14</v>
      </c>
      <c r="B48" s="98"/>
      <c r="C48" s="98"/>
      <c r="D48" s="92"/>
      <c r="E48" s="92"/>
      <c r="F48" s="93">
        <f>SUM(D48-E48)</f>
        <v>0</v>
      </c>
      <c r="G48" s="92"/>
    </row>
    <row r="49" spans="1:8" ht="13.8" thickBot="1" x14ac:dyDescent="0.3">
      <c r="A49" s="94" t="s">
        <v>15</v>
      </c>
      <c r="B49" s="95">
        <f t="shared" ref="B49:G49" si="5">SUM(B46:B48)</f>
        <v>0</v>
      </c>
      <c r="C49" s="95">
        <f t="shared" si="5"/>
        <v>0</v>
      </c>
      <c r="D49" s="96">
        <f t="shared" si="5"/>
        <v>0</v>
      </c>
      <c r="E49" s="96">
        <f t="shared" si="5"/>
        <v>0</v>
      </c>
      <c r="F49" s="96">
        <f t="shared" si="5"/>
        <v>0</v>
      </c>
      <c r="G49" s="97">
        <f t="shared" si="5"/>
        <v>0</v>
      </c>
      <c r="H49" s="70"/>
    </row>
    <row r="50" spans="1:8" x14ac:dyDescent="0.25">
      <c r="A50" s="31"/>
      <c r="B50" s="31"/>
      <c r="C50" s="31"/>
      <c r="D50" s="50"/>
      <c r="E50" s="50"/>
      <c r="F50" s="50"/>
      <c r="G50" s="50"/>
    </row>
    <row r="51" spans="1:8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8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8" x14ac:dyDescent="0.25">
      <c r="A53" s="84" t="s">
        <v>0</v>
      </c>
      <c r="B53" s="85" t="s">
        <v>3</v>
      </c>
      <c r="C53" s="85" t="s">
        <v>4</v>
      </c>
      <c r="D53" s="86" t="s">
        <v>8</v>
      </c>
      <c r="E53" s="86" t="s">
        <v>9</v>
      </c>
      <c r="F53" s="86" t="s">
        <v>6</v>
      </c>
      <c r="G53" s="87" t="s">
        <v>11</v>
      </c>
    </row>
    <row r="54" spans="1:8" x14ac:dyDescent="0.25">
      <c r="A54" s="83" t="s">
        <v>12</v>
      </c>
      <c r="B54" s="80"/>
      <c r="C54" s="80"/>
      <c r="D54" s="81"/>
      <c r="E54" s="81"/>
      <c r="F54" s="82">
        <f>SUM(D54-E54)</f>
        <v>0</v>
      </c>
      <c r="G54" s="81"/>
    </row>
    <row r="55" spans="1:8" x14ac:dyDescent="0.25">
      <c r="A55" s="83" t="s">
        <v>13</v>
      </c>
      <c r="B55" s="80"/>
      <c r="C55" s="80"/>
      <c r="D55" s="81"/>
      <c r="E55" s="81"/>
      <c r="F55" s="82">
        <f>SUM(D55-E55)</f>
        <v>0</v>
      </c>
      <c r="G55" s="81"/>
    </row>
    <row r="56" spans="1:8" ht="13.8" thickBot="1" x14ac:dyDescent="0.3">
      <c r="A56" s="90" t="s">
        <v>16</v>
      </c>
      <c r="B56" s="91"/>
      <c r="C56" s="91"/>
      <c r="D56" s="92"/>
      <c r="E56" s="92"/>
      <c r="F56" s="93">
        <f>SUM(D56-E56)</f>
        <v>0</v>
      </c>
      <c r="G56" s="92"/>
    </row>
    <row r="57" spans="1:8" ht="13.8" thickBot="1" x14ac:dyDescent="0.3">
      <c r="A57" s="94" t="s">
        <v>15</v>
      </c>
      <c r="B57" s="95">
        <f>SUM(B54:B56)</f>
        <v>0</v>
      </c>
      <c r="C57" s="95">
        <f>SUM(C54:C56)</f>
        <v>0</v>
      </c>
      <c r="D57" s="96">
        <f>SUM(D54:D56)</f>
        <v>0</v>
      </c>
      <c r="E57" s="96">
        <f t="shared" ref="E57:G57" si="6">SUM(E54:E56)</f>
        <v>0</v>
      </c>
      <c r="F57" s="96">
        <f t="shared" si="6"/>
        <v>0</v>
      </c>
      <c r="G57" s="97">
        <f t="shared" si="6"/>
        <v>0</v>
      </c>
      <c r="H57" s="70"/>
    </row>
    <row r="58" spans="1:8" x14ac:dyDescent="0.25">
      <c r="A58" s="31"/>
      <c r="B58" s="31"/>
      <c r="C58" s="31"/>
      <c r="D58" s="50"/>
      <c r="E58" s="50"/>
      <c r="F58" s="50"/>
      <c r="G58" s="50"/>
    </row>
    <row r="59" spans="1:8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8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8" x14ac:dyDescent="0.25">
      <c r="A61" s="84" t="s">
        <v>0</v>
      </c>
      <c r="B61" s="85" t="s">
        <v>3</v>
      </c>
      <c r="C61" s="85" t="s">
        <v>4</v>
      </c>
      <c r="D61" s="86" t="s">
        <v>8</v>
      </c>
      <c r="E61" s="86" t="s">
        <v>9</v>
      </c>
      <c r="F61" s="86" t="s">
        <v>6</v>
      </c>
      <c r="G61" s="87" t="s">
        <v>11</v>
      </c>
    </row>
    <row r="62" spans="1:8" x14ac:dyDescent="0.25">
      <c r="A62" s="83" t="s">
        <v>12</v>
      </c>
      <c r="B62" s="80"/>
      <c r="C62" s="80"/>
      <c r="D62" s="81"/>
      <c r="E62" s="81"/>
      <c r="F62" s="82"/>
      <c r="G62" s="82"/>
    </row>
    <row r="63" spans="1:8" ht="13.8" thickBot="1" x14ac:dyDescent="0.3">
      <c r="A63" s="90" t="s">
        <v>14</v>
      </c>
      <c r="B63" s="91"/>
      <c r="C63" s="91"/>
      <c r="D63" s="92"/>
      <c r="E63" s="92"/>
      <c r="F63" s="93"/>
      <c r="G63" s="93"/>
    </row>
    <row r="64" spans="1:8" ht="13.8" thickBot="1" x14ac:dyDescent="0.3">
      <c r="A64" s="94" t="s">
        <v>15</v>
      </c>
      <c r="B64" s="95">
        <f t="shared" ref="B64:G64" si="7">SUM(B62:B63)</f>
        <v>0</v>
      </c>
      <c r="C64" s="95">
        <f t="shared" si="7"/>
        <v>0</v>
      </c>
      <c r="D64" s="96">
        <f t="shared" si="7"/>
        <v>0</v>
      </c>
      <c r="E64" s="96">
        <f t="shared" si="7"/>
        <v>0</v>
      </c>
      <c r="F64" s="96">
        <f t="shared" si="7"/>
        <v>0</v>
      </c>
      <c r="G64" s="97">
        <f t="shared" si="7"/>
        <v>0</v>
      </c>
      <c r="H64" s="70"/>
    </row>
    <row r="65" spans="1:8" x14ac:dyDescent="0.25">
      <c r="A65" s="31"/>
      <c r="B65" s="31"/>
      <c r="C65" s="31"/>
      <c r="D65" s="50"/>
      <c r="E65" s="50"/>
      <c r="F65" s="50"/>
      <c r="G65" s="50"/>
    </row>
    <row r="66" spans="1:8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8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8" x14ac:dyDescent="0.25">
      <c r="A68" s="84" t="s">
        <v>0</v>
      </c>
      <c r="B68" s="85" t="s">
        <v>3</v>
      </c>
      <c r="C68" s="85" t="s">
        <v>4</v>
      </c>
      <c r="D68" s="86" t="s">
        <v>8</v>
      </c>
      <c r="E68" s="86" t="s">
        <v>9</v>
      </c>
      <c r="F68" s="86" t="s">
        <v>6</v>
      </c>
      <c r="G68" s="87" t="s">
        <v>11</v>
      </c>
    </row>
    <row r="69" spans="1:8" x14ac:dyDescent="0.25">
      <c r="A69" s="83" t="s">
        <v>12</v>
      </c>
      <c r="B69" s="88"/>
      <c r="C69" s="88"/>
      <c r="D69" s="81"/>
      <c r="E69" s="81"/>
      <c r="F69" s="82">
        <f>SUM(D69-E69)</f>
        <v>0</v>
      </c>
      <c r="G69" s="81"/>
    </row>
    <row r="70" spans="1:8" x14ac:dyDescent="0.25">
      <c r="A70" s="83" t="s">
        <v>13</v>
      </c>
      <c r="B70" s="88"/>
      <c r="C70" s="88"/>
      <c r="D70" s="81"/>
      <c r="E70" s="81"/>
      <c r="F70" s="82">
        <f>SUM(D70-E70)</f>
        <v>0</v>
      </c>
      <c r="G70" s="81"/>
    </row>
    <row r="71" spans="1:8" ht="13.8" thickBot="1" x14ac:dyDescent="0.3">
      <c r="A71" s="90" t="s">
        <v>14</v>
      </c>
      <c r="B71" s="98"/>
      <c r="C71" s="98"/>
      <c r="D71" s="92"/>
      <c r="E71" s="92"/>
      <c r="F71" s="93">
        <f>SUM(D71-E71)</f>
        <v>0</v>
      </c>
      <c r="G71" s="92"/>
    </row>
    <row r="72" spans="1:8" ht="13.8" thickBot="1" x14ac:dyDescent="0.3">
      <c r="A72" s="100" t="s">
        <v>15</v>
      </c>
      <c r="B72" s="101">
        <f t="shared" ref="B72:G72" si="8">SUM(B69:B71)</f>
        <v>0</v>
      </c>
      <c r="C72" s="101">
        <f t="shared" si="8"/>
        <v>0</v>
      </c>
      <c r="D72" s="102">
        <f t="shared" si="8"/>
        <v>0</v>
      </c>
      <c r="E72" s="102">
        <f t="shared" si="8"/>
        <v>0</v>
      </c>
      <c r="F72" s="102">
        <f t="shared" si="8"/>
        <v>0</v>
      </c>
      <c r="G72" s="103">
        <f t="shared" si="8"/>
        <v>0</v>
      </c>
      <c r="H72" s="70"/>
    </row>
    <row r="73" spans="1:8" x14ac:dyDescent="0.25">
      <c r="A73" s="31"/>
      <c r="B73" s="31"/>
      <c r="C73" s="31"/>
      <c r="D73" s="50"/>
      <c r="E73" s="50"/>
      <c r="F73" s="50"/>
      <c r="G73" s="50"/>
    </row>
    <row r="74" spans="1:8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8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8" x14ac:dyDescent="0.25">
      <c r="A76" s="84" t="s">
        <v>0</v>
      </c>
      <c r="B76" s="85" t="s">
        <v>3</v>
      </c>
      <c r="C76" s="85" t="s">
        <v>4</v>
      </c>
      <c r="D76" s="86" t="s">
        <v>8</v>
      </c>
      <c r="E76" s="86" t="s">
        <v>9</v>
      </c>
      <c r="F76" s="86" t="s">
        <v>6</v>
      </c>
      <c r="G76" s="87" t="s">
        <v>11</v>
      </c>
    </row>
    <row r="77" spans="1:8" x14ac:dyDescent="0.25">
      <c r="A77" s="83" t="s">
        <v>12</v>
      </c>
      <c r="B77" s="88"/>
      <c r="C77" s="88"/>
      <c r="D77" s="81"/>
      <c r="E77" s="81"/>
      <c r="F77" s="104">
        <f>SUM(D77-E77)</f>
        <v>0</v>
      </c>
      <c r="G77" s="81"/>
    </row>
    <row r="78" spans="1:8" x14ac:dyDescent="0.25">
      <c r="A78" s="83" t="s">
        <v>13</v>
      </c>
      <c r="B78" s="88"/>
      <c r="C78" s="88"/>
      <c r="D78" s="81"/>
      <c r="E78" s="81"/>
      <c r="F78" s="104">
        <f>SUM(D78-E78)</f>
        <v>0</v>
      </c>
      <c r="G78" s="81"/>
    </row>
    <row r="79" spans="1:8" ht="13.8" thickBot="1" x14ac:dyDescent="0.3">
      <c r="A79" s="90" t="s">
        <v>14</v>
      </c>
      <c r="B79" s="98"/>
      <c r="C79" s="98"/>
      <c r="D79" s="92"/>
      <c r="E79" s="92"/>
      <c r="F79" s="93">
        <f>SUM(D79-E79)</f>
        <v>0</v>
      </c>
      <c r="G79" s="92"/>
    </row>
    <row r="80" spans="1:8" ht="13.8" thickBot="1" x14ac:dyDescent="0.3">
      <c r="A80" s="94" t="s">
        <v>15</v>
      </c>
      <c r="B80" s="95">
        <f t="shared" ref="B80:G80" si="9">SUM(B77:B79)</f>
        <v>0</v>
      </c>
      <c r="C80" s="95">
        <f t="shared" si="9"/>
        <v>0</v>
      </c>
      <c r="D80" s="96">
        <f t="shared" si="9"/>
        <v>0</v>
      </c>
      <c r="E80" s="96">
        <f t="shared" si="9"/>
        <v>0</v>
      </c>
      <c r="F80" s="96">
        <f t="shared" si="9"/>
        <v>0</v>
      </c>
      <c r="G80" s="97">
        <f t="shared" si="9"/>
        <v>0</v>
      </c>
      <c r="H80" s="70"/>
    </row>
    <row r="81" spans="1:8" x14ac:dyDescent="0.25">
      <c r="A81" s="31"/>
      <c r="B81" s="31"/>
      <c r="C81" s="31"/>
      <c r="D81" s="50"/>
      <c r="E81" s="50"/>
      <c r="F81" s="50"/>
      <c r="G81" s="50"/>
    </row>
    <row r="82" spans="1:8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8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8" x14ac:dyDescent="0.25">
      <c r="A84" s="84" t="s">
        <v>0</v>
      </c>
      <c r="B84" s="85" t="s">
        <v>3</v>
      </c>
      <c r="C84" s="85" t="s">
        <v>4</v>
      </c>
      <c r="D84" s="86" t="s">
        <v>8</v>
      </c>
      <c r="E84" s="86" t="s">
        <v>9</v>
      </c>
      <c r="F84" s="86" t="s">
        <v>6</v>
      </c>
      <c r="G84" s="87" t="s">
        <v>11</v>
      </c>
    </row>
    <row r="85" spans="1:8" x14ac:dyDescent="0.25">
      <c r="A85" s="83" t="s">
        <v>12</v>
      </c>
      <c r="B85" s="88"/>
      <c r="C85" s="88"/>
      <c r="D85" s="81"/>
      <c r="E85" s="81"/>
      <c r="F85" s="82">
        <f>SUM(D85-E85)</f>
        <v>0</v>
      </c>
      <c r="G85" s="81"/>
    </row>
    <row r="86" spans="1:8" x14ac:dyDescent="0.25">
      <c r="A86" s="83" t="s">
        <v>13</v>
      </c>
      <c r="B86" s="88"/>
      <c r="C86" s="88"/>
      <c r="D86" s="81"/>
      <c r="E86" s="81"/>
      <c r="F86" s="82">
        <f>SUM(D86-E86)</f>
        <v>0</v>
      </c>
      <c r="G86" s="81"/>
    </row>
    <row r="87" spans="1:8" x14ac:dyDescent="0.25">
      <c r="A87" s="83" t="s">
        <v>16</v>
      </c>
      <c r="B87" s="88"/>
      <c r="C87" s="88"/>
      <c r="D87" s="81"/>
      <c r="E87" s="81"/>
      <c r="F87" s="82">
        <f>SUM(D87-E87)</f>
        <v>0</v>
      </c>
      <c r="G87" s="81"/>
    </row>
    <row r="88" spans="1:8" x14ac:dyDescent="0.25">
      <c r="A88" s="83" t="s">
        <v>17</v>
      </c>
      <c r="B88" s="88"/>
      <c r="C88" s="88"/>
      <c r="D88" s="81"/>
      <c r="E88" s="81"/>
      <c r="F88" s="82">
        <f>SUM(D88-E88)</f>
        <v>0</v>
      </c>
      <c r="G88" s="81"/>
    </row>
    <row r="89" spans="1:8" ht="13.8" thickBot="1" x14ac:dyDescent="0.3">
      <c r="A89" s="90" t="s">
        <v>14</v>
      </c>
      <c r="B89" s="98"/>
      <c r="C89" s="98"/>
      <c r="D89" s="81"/>
      <c r="E89" s="92"/>
      <c r="F89" s="93">
        <f>SUM(D89-E89)</f>
        <v>0</v>
      </c>
      <c r="G89" s="92"/>
    </row>
    <row r="90" spans="1:8" ht="13.8" thickBot="1" x14ac:dyDescent="0.3">
      <c r="A90" s="94" t="s">
        <v>15</v>
      </c>
      <c r="B90" s="95">
        <f t="shared" ref="B90:G90" si="10">SUM(B85:B89)</f>
        <v>0</v>
      </c>
      <c r="C90" s="95">
        <f t="shared" si="10"/>
        <v>0</v>
      </c>
      <c r="D90" s="96">
        <f>SUM(D85:D89)</f>
        <v>0</v>
      </c>
      <c r="E90" s="96">
        <f t="shared" si="10"/>
        <v>0</v>
      </c>
      <c r="F90" s="96">
        <f t="shared" si="10"/>
        <v>0</v>
      </c>
      <c r="G90" s="97">
        <f t="shared" si="10"/>
        <v>0</v>
      </c>
      <c r="H90" s="70"/>
    </row>
    <row r="91" spans="1:8" x14ac:dyDescent="0.25">
      <c r="A91" s="31"/>
      <c r="B91" s="31"/>
      <c r="C91" s="31"/>
      <c r="D91" s="50"/>
      <c r="E91" s="50"/>
      <c r="F91" s="50"/>
      <c r="G91" s="50"/>
    </row>
    <row r="92" spans="1:8" ht="13.8" thickBot="1" x14ac:dyDescent="0.3">
      <c r="A92" s="23" t="s">
        <v>29</v>
      </c>
      <c r="B92" s="23"/>
      <c r="C92" s="31"/>
      <c r="D92" s="50"/>
      <c r="E92" s="50"/>
      <c r="F92" s="50"/>
      <c r="G92" s="50"/>
    </row>
    <row r="93" spans="1:8" ht="13.8" thickTop="1" x14ac:dyDescent="0.25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8" x14ac:dyDescent="0.25">
      <c r="A94" s="84" t="s">
        <v>0</v>
      </c>
      <c r="B94" s="85" t="s">
        <v>3</v>
      </c>
      <c r="C94" s="85" t="s">
        <v>4</v>
      </c>
      <c r="D94" s="86" t="s">
        <v>8</v>
      </c>
      <c r="E94" s="86" t="s">
        <v>9</v>
      </c>
      <c r="F94" s="86" t="s">
        <v>6</v>
      </c>
      <c r="G94" s="87" t="s">
        <v>11</v>
      </c>
    </row>
    <row r="95" spans="1:8" x14ac:dyDescent="0.25">
      <c r="A95" s="83" t="s">
        <v>12</v>
      </c>
      <c r="B95" s="88"/>
      <c r="C95" s="88"/>
      <c r="D95" s="81"/>
      <c r="E95" s="81"/>
      <c r="F95" s="82">
        <f>SUM(D95-E95)</f>
        <v>0</v>
      </c>
      <c r="G95" s="81"/>
    </row>
    <row r="96" spans="1:8" x14ac:dyDescent="0.25">
      <c r="A96" s="83" t="s">
        <v>13</v>
      </c>
      <c r="B96" s="88"/>
      <c r="C96" s="88"/>
      <c r="D96" s="81"/>
      <c r="E96" s="81"/>
      <c r="F96" s="82">
        <f>SUM(D96-E96)</f>
        <v>0</v>
      </c>
      <c r="G96" s="81"/>
    </row>
    <row r="97" spans="1:8" ht="13.8" thickBot="1" x14ac:dyDescent="0.3">
      <c r="A97" s="90" t="s">
        <v>14</v>
      </c>
      <c r="B97" s="98"/>
      <c r="C97" s="98"/>
      <c r="D97" s="81"/>
      <c r="E97" s="92"/>
      <c r="F97" s="93">
        <f>SUM(D97-E97)</f>
        <v>0</v>
      </c>
      <c r="G97" s="92"/>
    </row>
    <row r="98" spans="1:8" ht="13.8" thickBot="1" x14ac:dyDescent="0.3">
      <c r="A98" s="94" t="s">
        <v>15</v>
      </c>
      <c r="B98" s="95">
        <f t="shared" ref="B98:G98" si="11">SUM(B95:B97)</f>
        <v>0</v>
      </c>
      <c r="C98" s="95">
        <f t="shared" si="11"/>
        <v>0</v>
      </c>
      <c r="D98" s="96">
        <f t="shared" si="11"/>
        <v>0</v>
      </c>
      <c r="E98" s="96">
        <f t="shared" si="11"/>
        <v>0</v>
      </c>
      <c r="F98" s="96">
        <f t="shared" si="11"/>
        <v>0</v>
      </c>
      <c r="G98" s="97">
        <f t="shared" si="11"/>
        <v>0</v>
      </c>
      <c r="H98" s="70"/>
    </row>
    <row r="99" spans="1:8" x14ac:dyDescent="0.25">
      <c r="A99" s="31"/>
      <c r="B99" s="31"/>
      <c r="C99" s="31"/>
      <c r="D99" s="50"/>
      <c r="E99" s="50"/>
      <c r="F99" s="50"/>
      <c r="G99" s="50"/>
    </row>
    <row r="100" spans="1:8" ht="13.8" thickBot="1" x14ac:dyDescent="0.3">
      <c r="A100" s="23" t="s">
        <v>30</v>
      </c>
      <c r="B100" s="23"/>
      <c r="C100" s="31"/>
      <c r="D100" s="50"/>
      <c r="E100" s="50"/>
      <c r="F100" s="50"/>
      <c r="G100" s="50"/>
    </row>
    <row r="101" spans="1:8" ht="13.8" thickTop="1" x14ac:dyDescent="0.25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8" x14ac:dyDescent="0.25">
      <c r="A102" s="84" t="s">
        <v>0</v>
      </c>
      <c r="B102" s="85" t="s">
        <v>3</v>
      </c>
      <c r="C102" s="85" t="s">
        <v>4</v>
      </c>
      <c r="D102" s="86" t="s">
        <v>8</v>
      </c>
      <c r="E102" s="86" t="s">
        <v>9</v>
      </c>
      <c r="F102" s="86" t="s">
        <v>6</v>
      </c>
      <c r="G102" s="87" t="s">
        <v>11</v>
      </c>
    </row>
    <row r="103" spans="1:8" x14ac:dyDescent="0.25">
      <c r="A103" s="83" t="s">
        <v>12</v>
      </c>
      <c r="B103" s="88"/>
      <c r="C103" s="88"/>
      <c r="D103" s="81"/>
      <c r="E103" s="81"/>
      <c r="F103" s="82">
        <f>SUM(D103-E103)</f>
        <v>0</v>
      </c>
      <c r="G103" s="81"/>
    </row>
    <row r="104" spans="1:8" x14ac:dyDescent="0.25">
      <c r="A104" s="83" t="s">
        <v>13</v>
      </c>
      <c r="B104" s="88"/>
      <c r="C104" s="88"/>
      <c r="D104" s="81"/>
      <c r="E104" s="81"/>
      <c r="F104" s="82">
        <f t="shared" ref="F104:F107" si="12">SUM(D104-E104)</f>
        <v>0</v>
      </c>
      <c r="G104" s="81"/>
    </row>
    <row r="105" spans="1:8" x14ac:dyDescent="0.25">
      <c r="A105" s="83" t="s">
        <v>16</v>
      </c>
      <c r="B105" s="88"/>
      <c r="C105" s="88"/>
      <c r="D105" s="81"/>
      <c r="E105" s="81"/>
      <c r="F105" s="82">
        <f t="shared" si="12"/>
        <v>0</v>
      </c>
      <c r="G105" s="81"/>
    </row>
    <row r="106" spans="1:8" x14ac:dyDescent="0.25">
      <c r="A106" s="83" t="s">
        <v>17</v>
      </c>
      <c r="B106" s="88"/>
      <c r="C106" s="88"/>
      <c r="D106" s="81"/>
      <c r="E106" s="81"/>
      <c r="F106" s="82">
        <f t="shared" si="12"/>
        <v>0</v>
      </c>
      <c r="G106" s="81"/>
    </row>
    <row r="107" spans="1:8" ht="13.8" thickBot="1" x14ac:dyDescent="0.3">
      <c r="A107" s="90" t="s">
        <v>14</v>
      </c>
      <c r="B107" s="98"/>
      <c r="C107" s="98"/>
      <c r="D107" s="92"/>
      <c r="E107" s="92"/>
      <c r="F107" s="93">
        <f t="shared" si="12"/>
        <v>0</v>
      </c>
      <c r="G107" s="92"/>
    </row>
    <row r="108" spans="1:8" ht="13.8" thickBot="1" x14ac:dyDescent="0.3">
      <c r="A108" s="94" t="s">
        <v>15</v>
      </c>
      <c r="B108" s="95">
        <f t="shared" ref="B108:F108" si="13">SUM(B103:B107)</f>
        <v>0</v>
      </c>
      <c r="C108" s="95">
        <f t="shared" si="13"/>
        <v>0</v>
      </c>
      <c r="D108" s="96">
        <f t="shared" si="13"/>
        <v>0</v>
      </c>
      <c r="E108" s="96">
        <f t="shared" si="13"/>
        <v>0</v>
      </c>
      <c r="F108" s="96">
        <f t="shared" si="13"/>
        <v>0</v>
      </c>
      <c r="G108" s="97">
        <f>SUM(G103:G107)</f>
        <v>0</v>
      </c>
      <c r="H108" s="70"/>
    </row>
    <row r="109" spans="1:8" x14ac:dyDescent="0.25">
      <c r="A109" s="31"/>
      <c r="B109" s="31"/>
      <c r="C109" s="31"/>
      <c r="D109" s="50"/>
      <c r="E109" s="50"/>
      <c r="F109" s="50"/>
      <c r="G109" s="50"/>
    </row>
    <row r="110" spans="1:8" ht="13.8" thickBot="1" x14ac:dyDescent="0.3">
      <c r="A110" s="23" t="s">
        <v>31</v>
      </c>
      <c r="B110" s="23"/>
      <c r="C110" s="31"/>
      <c r="D110" s="50"/>
      <c r="E110" s="50"/>
      <c r="F110" s="50"/>
      <c r="G110" s="50"/>
    </row>
    <row r="111" spans="1:8" ht="13.8" thickTop="1" x14ac:dyDescent="0.25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8" x14ac:dyDescent="0.25">
      <c r="A112" s="84" t="s">
        <v>0</v>
      </c>
      <c r="B112" s="85" t="s">
        <v>3</v>
      </c>
      <c r="C112" s="85" t="s">
        <v>4</v>
      </c>
      <c r="D112" s="86" t="s">
        <v>8</v>
      </c>
      <c r="E112" s="86" t="s">
        <v>9</v>
      </c>
      <c r="F112" s="86" t="s">
        <v>6</v>
      </c>
      <c r="G112" s="87" t="s">
        <v>11</v>
      </c>
    </row>
    <row r="113" spans="1:8" x14ac:dyDescent="0.25">
      <c r="A113" s="83" t="s">
        <v>12</v>
      </c>
      <c r="B113" s="88"/>
      <c r="C113" s="88"/>
      <c r="D113" s="81"/>
      <c r="E113" s="81"/>
      <c r="F113" s="104">
        <f>SUM(D113-E113)</f>
        <v>0</v>
      </c>
      <c r="G113" s="81"/>
    </row>
    <row r="114" spans="1:8" ht="13.8" thickBot="1" x14ac:dyDescent="0.3">
      <c r="A114" s="90" t="s">
        <v>14</v>
      </c>
      <c r="B114" s="98"/>
      <c r="C114" s="98"/>
      <c r="D114" s="92"/>
      <c r="E114" s="92"/>
      <c r="F114" s="93">
        <f>SUM(D114-E114)</f>
        <v>0</v>
      </c>
      <c r="G114" s="92"/>
    </row>
    <row r="115" spans="1:8" ht="13.8" thickBot="1" x14ac:dyDescent="0.3">
      <c r="A115" s="94" t="s">
        <v>15</v>
      </c>
      <c r="B115" s="95">
        <f t="shared" ref="B115:G115" si="14">SUM(B113:B114)</f>
        <v>0</v>
      </c>
      <c r="C115" s="95">
        <f t="shared" si="14"/>
        <v>0</v>
      </c>
      <c r="D115" s="96">
        <f t="shared" si="14"/>
        <v>0</v>
      </c>
      <c r="E115" s="96">
        <f t="shared" si="14"/>
        <v>0</v>
      </c>
      <c r="F115" s="96">
        <f t="shared" si="14"/>
        <v>0</v>
      </c>
      <c r="G115" s="97">
        <f t="shared" si="14"/>
        <v>0</v>
      </c>
      <c r="H115" s="70"/>
    </row>
    <row r="116" spans="1:8" x14ac:dyDescent="0.25">
      <c r="A116" s="25"/>
      <c r="B116" s="25"/>
      <c r="C116" s="25"/>
      <c r="D116" s="50"/>
      <c r="E116" s="50"/>
      <c r="F116" s="50"/>
      <c r="G116" s="50"/>
    </row>
    <row r="117" spans="1:8" x14ac:dyDescent="0.25">
      <c r="A117" s="25"/>
      <c r="B117" s="25"/>
      <c r="C117" s="25"/>
      <c r="D117" s="50"/>
      <c r="E117" s="50"/>
      <c r="F117" s="50"/>
      <c r="G117" s="50"/>
    </row>
    <row r="118" spans="1:8" ht="13.8" thickBot="1" x14ac:dyDescent="0.3">
      <c r="A118" s="23" t="s">
        <v>32</v>
      </c>
      <c r="B118" s="23"/>
      <c r="C118" s="31"/>
      <c r="D118" s="50"/>
      <c r="E118" s="50"/>
      <c r="F118" s="50"/>
      <c r="G118" s="50"/>
    </row>
    <row r="119" spans="1:8" ht="13.8" thickTop="1" x14ac:dyDescent="0.25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8" x14ac:dyDescent="0.25">
      <c r="A120" s="84" t="s">
        <v>0</v>
      </c>
      <c r="B120" s="85" t="s">
        <v>3</v>
      </c>
      <c r="C120" s="85" t="s">
        <v>4</v>
      </c>
      <c r="D120" s="86" t="s">
        <v>8</v>
      </c>
      <c r="E120" s="86" t="s">
        <v>9</v>
      </c>
      <c r="F120" s="86" t="s">
        <v>6</v>
      </c>
      <c r="G120" s="87" t="s">
        <v>11</v>
      </c>
    </row>
    <row r="121" spans="1:8" x14ac:dyDescent="0.25">
      <c r="A121" s="83" t="s">
        <v>12</v>
      </c>
      <c r="B121" s="105"/>
      <c r="C121" s="105"/>
      <c r="D121" s="81"/>
      <c r="E121" s="81"/>
      <c r="F121" s="82">
        <f>SUM(D121-E121)</f>
        <v>0</v>
      </c>
      <c r="G121" s="81"/>
    </row>
    <row r="122" spans="1:8" x14ac:dyDescent="0.25">
      <c r="A122" s="83" t="s">
        <v>13</v>
      </c>
      <c r="B122" s="105"/>
      <c r="C122" s="105"/>
      <c r="D122" s="81"/>
      <c r="E122" s="81"/>
      <c r="F122" s="82">
        <f>SUM(D122-E122)</f>
        <v>0</v>
      </c>
      <c r="G122" s="81"/>
    </row>
    <row r="123" spans="1:8" ht="13.8" thickBot="1" x14ac:dyDescent="0.3">
      <c r="A123" s="90" t="s">
        <v>14</v>
      </c>
      <c r="B123" s="106"/>
      <c r="C123" s="106"/>
      <c r="D123" s="92"/>
      <c r="E123" s="92"/>
      <c r="F123" s="93">
        <f>SUM(D123-E123)</f>
        <v>0</v>
      </c>
      <c r="G123" s="92"/>
    </row>
    <row r="124" spans="1:8" ht="13.8" thickBot="1" x14ac:dyDescent="0.3">
      <c r="A124" s="94" t="s">
        <v>15</v>
      </c>
      <c r="B124" s="95">
        <f t="shared" ref="B124:G124" si="15">SUM(B121:B123)</f>
        <v>0</v>
      </c>
      <c r="C124" s="95">
        <f t="shared" si="15"/>
        <v>0</v>
      </c>
      <c r="D124" s="96">
        <f t="shared" si="15"/>
        <v>0</v>
      </c>
      <c r="E124" s="96">
        <f t="shared" si="15"/>
        <v>0</v>
      </c>
      <c r="F124" s="96">
        <f t="shared" si="15"/>
        <v>0</v>
      </c>
      <c r="G124" s="97">
        <f t="shared" si="15"/>
        <v>0</v>
      </c>
      <c r="H124" s="70"/>
    </row>
    <row r="125" spans="1:8" x14ac:dyDescent="0.25">
      <c r="A125" s="31"/>
      <c r="B125" s="31"/>
      <c r="C125" s="31"/>
      <c r="D125" s="50"/>
      <c r="E125" s="50"/>
      <c r="F125" s="50"/>
      <c r="G125" s="50"/>
    </row>
    <row r="126" spans="1:8" ht="13.8" thickBot="1" x14ac:dyDescent="0.3">
      <c r="A126" s="23" t="s">
        <v>33</v>
      </c>
      <c r="B126" s="23"/>
      <c r="C126" s="31"/>
      <c r="D126" s="50"/>
      <c r="E126" s="50"/>
      <c r="F126" s="50"/>
      <c r="G126" s="50"/>
    </row>
    <row r="127" spans="1:8" ht="13.8" thickTop="1" x14ac:dyDescent="0.25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8" x14ac:dyDescent="0.25">
      <c r="A128" s="84" t="s">
        <v>0</v>
      </c>
      <c r="B128" s="85" t="s">
        <v>3</v>
      </c>
      <c r="C128" s="85" t="s">
        <v>4</v>
      </c>
      <c r="D128" s="86" t="s">
        <v>8</v>
      </c>
      <c r="E128" s="86" t="s">
        <v>9</v>
      </c>
      <c r="F128" s="86" t="s">
        <v>6</v>
      </c>
      <c r="G128" s="87" t="s">
        <v>11</v>
      </c>
    </row>
    <row r="129" spans="1:8" x14ac:dyDescent="0.25">
      <c r="A129" s="83" t="s">
        <v>12</v>
      </c>
      <c r="B129" s="88"/>
      <c r="C129" s="88"/>
      <c r="D129" s="81"/>
      <c r="E129" s="81"/>
      <c r="F129" s="82">
        <f>SUM(D129-E129)</f>
        <v>0</v>
      </c>
      <c r="G129" s="81"/>
    </row>
    <row r="130" spans="1:8" x14ac:dyDescent="0.25">
      <c r="A130" s="83" t="s">
        <v>13</v>
      </c>
      <c r="B130" s="88"/>
      <c r="C130" s="88"/>
      <c r="D130" s="81"/>
      <c r="E130" s="81"/>
      <c r="F130" s="82">
        <f>SUM(D130-E130)</f>
        <v>0</v>
      </c>
      <c r="G130" s="81"/>
    </row>
    <row r="131" spans="1:8" ht="13.8" thickBot="1" x14ac:dyDescent="0.3">
      <c r="A131" s="90" t="s">
        <v>14</v>
      </c>
      <c r="B131" s="98"/>
      <c r="C131" s="98"/>
      <c r="D131" s="92"/>
      <c r="E131" s="92"/>
      <c r="F131" s="93">
        <f>SUM(D131-E131)</f>
        <v>0</v>
      </c>
      <c r="G131" s="92"/>
    </row>
    <row r="132" spans="1:8" ht="13.8" thickBot="1" x14ac:dyDescent="0.3">
      <c r="A132" s="94" t="s">
        <v>15</v>
      </c>
      <c r="B132" s="95">
        <f t="shared" ref="B132:G132" si="16">SUM(B129:B131)</f>
        <v>0</v>
      </c>
      <c r="C132" s="95">
        <f t="shared" si="16"/>
        <v>0</v>
      </c>
      <c r="D132" s="96">
        <f t="shared" si="16"/>
        <v>0</v>
      </c>
      <c r="E132" s="96">
        <f t="shared" si="16"/>
        <v>0</v>
      </c>
      <c r="F132" s="96">
        <f t="shared" si="16"/>
        <v>0</v>
      </c>
      <c r="G132" s="97">
        <f t="shared" si="16"/>
        <v>0</v>
      </c>
      <c r="H132" s="70"/>
    </row>
    <row r="133" spans="1:8" x14ac:dyDescent="0.25">
      <c r="A133" s="31"/>
      <c r="B133" s="31"/>
      <c r="C133" s="31"/>
      <c r="D133" s="50"/>
      <c r="E133" s="50"/>
      <c r="F133" s="50"/>
      <c r="G133" s="50"/>
    </row>
    <row r="134" spans="1:8" ht="13.8" thickBot="1" x14ac:dyDescent="0.3">
      <c r="A134" s="23" t="s">
        <v>34</v>
      </c>
      <c r="B134" s="23"/>
      <c r="C134" s="31"/>
      <c r="D134" s="50"/>
      <c r="E134" s="50"/>
      <c r="F134" s="50"/>
      <c r="G134" s="50"/>
    </row>
    <row r="135" spans="1:8" ht="13.8" thickTop="1" x14ac:dyDescent="0.25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8" x14ac:dyDescent="0.25">
      <c r="A136" s="84" t="s">
        <v>0</v>
      </c>
      <c r="B136" s="85" t="s">
        <v>3</v>
      </c>
      <c r="C136" s="85" t="s">
        <v>4</v>
      </c>
      <c r="D136" s="86" t="s">
        <v>8</v>
      </c>
      <c r="E136" s="86" t="s">
        <v>9</v>
      </c>
      <c r="F136" s="86" t="s">
        <v>6</v>
      </c>
      <c r="G136" s="87" t="s">
        <v>11</v>
      </c>
    </row>
    <row r="137" spans="1:8" x14ac:dyDescent="0.25">
      <c r="A137" s="83" t="s">
        <v>12</v>
      </c>
      <c r="B137" s="88"/>
      <c r="C137" s="88"/>
      <c r="D137" s="81"/>
      <c r="E137" s="81"/>
      <c r="F137" s="82">
        <f>SUM(D137-E137)</f>
        <v>0</v>
      </c>
      <c r="G137" s="81"/>
    </row>
    <row r="138" spans="1:8" x14ac:dyDescent="0.25">
      <c r="A138" s="83" t="s">
        <v>13</v>
      </c>
      <c r="B138" s="88"/>
      <c r="C138" s="88"/>
      <c r="D138" s="81"/>
      <c r="E138" s="81"/>
      <c r="F138" s="82">
        <f>SUM(D138-E138)</f>
        <v>0</v>
      </c>
      <c r="G138" s="81"/>
    </row>
    <row r="139" spans="1:8" ht="13.8" thickBot="1" x14ac:dyDescent="0.3">
      <c r="A139" s="90" t="s">
        <v>14</v>
      </c>
      <c r="B139" s="98"/>
      <c r="C139" s="98"/>
      <c r="D139" s="92"/>
      <c r="E139" s="92"/>
      <c r="F139" s="93">
        <f>SUM(D139-E139)</f>
        <v>0</v>
      </c>
      <c r="G139" s="92"/>
    </row>
    <row r="140" spans="1:8" ht="13.8" thickBot="1" x14ac:dyDescent="0.3">
      <c r="A140" s="94" t="s">
        <v>15</v>
      </c>
      <c r="B140" s="95">
        <f t="shared" ref="B140:G140" si="17">SUM(B137:B139)</f>
        <v>0</v>
      </c>
      <c r="C140" s="95">
        <f t="shared" si="17"/>
        <v>0</v>
      </c>
      <c r="D140" s="96">
        <f t="shared" si="17"/>
        <v>0</v>
      </c>
      <c r="E140" s="96">
        <f t="shared" si="17"/>
        <v>0</v>
      </c>
      <c r="F140" s="96">
        <f t="shared" si="17"/>
        <v>0</v>
      </c>
      <c r="G140" s="97">
        <f t="shared" si="17"/>
        <v>0</v>
      </c>
      <c r="H140" s="70"/>
    </row>
    <row r="141" spans="1:8" x14ac:dyDescent="0.25">
      <c r="A141" s="31"/>
      <c r="B141" s="31"/>
      <c r="C141" s="31"/>
      <c r="D141" s="50"/>
      <c r="E141" s="50"/>
      <c r="F141" s="50"/>
      <c r="G141" s="50"/>
    </row>
    <row r="142" spans="1:8" ht="13.8" thickBot="1" x14ac:dyDescent="0.3">
      <c r="A142" s="23" t="s">
        <v>35</v>
      </c>
      <c r="B142" s="23"/>
      <c r="C142" s="31"/>
      <c r="D142" s="50"/>
      <c r="E142" s="50"/>
      <c r="F142" s="50"/>
      <c r="G142" s="50"/>
    </row>
    <row r="143" spans="1:8" ht="13.8" thickTop="1" x14ac:dyDescent="0.25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8" x14ac:dyDescent="0.25">
      <c r="A144" s="84" t="s">
        <v>0</v>
      </c>
      <c r="B144" s="85" t="s">
        <v>3</v>
      </c>
      <c r="C144" s="85" t="s">
        <v>4</v>
      </c>
      <c r="D144" s="86" t="s">
        <v>8</v>
      </c>
      <c r="E144" s="86" t="s">
        <v>9</v>
      </c>
      <c r="F144" s="86" t="s">
        <v>6</v>
      </c>
      <c r="G144" s="87" t="s">
        <v>11</v>
      </c>
    </row>
    <row r="145" spans="1:8" x14ac:dyDescent="0.25">
      <c r="A145" s="83" t="s">
        <v>13</v>
      </c>
      <c r="B145" s="80"/>
      <c r="C145" s="80"/>
      <c r="D145" s="81"/>
      <c r="E145" s="81"/>
      <c r="F145" s="82">
        <f>SUM(D145-E145)</f>
        <v>0</v>
      </c>
      <c r="G145" s="81"/>
    </row>
    <row r="146" spans="1:8" ht="13.8" thickBot="1" x14ac:dyDescent="0.3">
      <c r="A146" s="90" t="s">
        <v>14</v>
      </c>
      <c r="B146" s="91"/>
      <c r="C146" s="91"/>
      <c r="D146" s="92"/>
      <c r="E146" s="92"/>
      <c r="F146" s="93">
        <f>SUM(D146-E146)</f>
        <v>0</v>
      </c>
      <c r="G146" s="92"/>
    </row>
    <row r="147" spans="1:8" ht="13.8" thickBot="1" x14ac:dyDescent="0.3">
      <c r="A147" s="94" t="s">
        <v>15</v>
      </c>
      <c r="B147" s="95">
        <f t="shared" ref="B147:F147" si="18">SUM(B145:B146)</f>
        <v>0</v>
      </c>
      <c r="C147" s="95">
        <f t="shared" si="18"/>
        <v>0</v>
      </c>
      <c r="D147" s="96">
        <f t="shared" si="18"/>
        <v>0</v>
      </c>
      <c r="E147" s="96">
        <f t="shared" si="18"/>
        <v>0</v>
      </c>
      <c r="F147" s="96">
        <f t="shared" si="18"/>
        <v>0</v>
      </c>
      <c r="G147" s="97">
        <f>SUM(G145:G146)</f>
        <v>0</v>
      </c>
      <c r="H147" s="70"/>
    </row>
    <row r="148" spans="1:8" x14ac:dyDescent="0.25">
      <c r="A148" s="31"/>
      <c r="B148" s="31"/>
      <c r="C148" s="31"/>
      <c r="D148" s="50"/>
      <c r="E148" s="50"/>
      <c r="F148" s="50"/>
      <c r="G148" s="50"/>
    </row>
    <row r="149" spans="1:8" ht="13.8" thickBot="1" x14ac:dyDescent="0.3">
      <c r="A149" s="23" t="s">
        <v>36</v>
      </c>
      <c r="B149" s="23"/>
      <c r="C149" s="31"/>
      <c r="D149" s="50"/>
      <c r="E149" s="50"/>
      <c r="F149" s="50"/>
      <c r="G149" s="50"/>
    </row>
    <row r="150" spans="1:8" ht="13.8" thickTop="1" x14ac:dyDescent="0.25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8" x14ac:dyDescent="0.25">
      <c r="A151" s="84" t="s">
        <v>0</v>
      </c>
      <c r="B151" s="85" t="s">
        <v>3</v>
      </c>
      <c r="C151" s="85" t="s">
        <v>4</v>
      </c>
      <c r="D151" s="86" t="s">
        <v>8</v>
      </c>
      <c r="E151" s="86" t="s">
        <v>9</v>
      </c>
      <c r="F151" s="86" t="s">
        <v>6</v>
      </c>
      <c r="G151" s="87" t="s">
        <v>11</v>
      </c>
    </row>
    <row r="152" spans="1:8" x14ac:dyDescent="0.25">
      <c r="A152" s="83" t="s">
        <v>12</v>
      </c>
      <c r="B152" s="88"/>
      <c r="C152" s="88"/>
      <c r="D152" s="81"/>
      <c r="E152" s="81"/>
      <c r="F152" s="104">
        <f>SUM(D152-E152)</f>
        <v>0</v>
      </c>
      <c r="G152" s="81"/>
    </row>
    <row r="153" spans="1:8" x14ac:dyDescent="0.25">
      <c r="A153" s="83" t="s">
        <v>13</v>
      </c>
      <c r="B153" s="88"/>
      <c r="C153" s="88"/>
      <c r="D153" s="81"/>
      <c r="E153" s="81"/>
      <c r="F153" s="104">
        <f>SUM(D153-E153)</f>
        <v>0</v>
      </c>
      <c r="G153" s="81"/>
    </row>
    <row r="154" spans="1:8" x14ac:dyDescent="0.25">
      <c r="A154" s="83" t="s">
        <v>17</v>
      </c>
      <c r="B154" s="88"/>
      <c r="C154" s="88"/>
      <c r="D154" s="81"/>
      <c r="E154" s="81"/>
      <c r="F154" s="104">
        <f>SUM(D154-E154)</f>
        <v>0</v>
      </c>
      <c r="G154" s="81"/>
    </row>
    <row r="155" spans="1:8" ht="13.8" thickBot="1" x14ac:dyDescent="0.3">
      <c r="A155" s="90" t="s">
        <v>14</v>
      </c>
      <c r="B155" s="98"/>
      <c r="C155" s="98"/>
      <c r="D155" s="92"/>
      <c r="E155" s="92"/>
      <c r="F155" s="93">
        <f>SUM(D155-E155)</f>
        <v>0</v>
      </c>
      <c r="G155" s="92"/>
    </row>
    <row r="156" spans="1:8" ht="13.8" thickBot="1" x14ac:dyDescent="0.3">
      <c r="A156" s="94" t="s">
        <v>15</v>
      </c>
      <c r="B156" s="95">
        <f t="shared" ref="B156:G156" si="19">SUM(B152:B155)</f>
        <v>0</v>
      </c>
      <c r="C156" s="95">
        <f t="shared" si="19"/>
        <v>0</v>
      </c>
      <c r="D156" s="96">
        <f t="shared" si="19"/>
        <v>0</v>
      </c>
      <c r="E156" s="96">
        <f t="shared" si="19"/>
        <v>0</v>
      </c>
      <c r="F156" s="96">
        <f t="shared" si="19"/>
        <v>0</v>
      </c>
      <c r="G156" s="97">
        <f t="shared" si="19"/>
        <v>0</v>
      </c>
      <c r="H156" s="70"/>
    </row>
    <row r="157" spans="1:8" x14ac:dyDescent="0.25">
      <c r="A157" s="25"/>
      <c r="B157" s="25"/>
      <c r="C157" s="25"/>
      <c r="D157" s="50"/>
      <c r="E157" s="50"/>
      <c r="F157" s="50"/>
      <c r="G157" s="50"/>
    </row>
    <row r="158" spans="1:8" ht="13.8" thickBot="1" x14ac:dyDescent="0.3">
      <c r="A158" s="23" t="s">
        <v>37</v>
      </c>
      <c r="B158" s="23"/>
      <c r="C158" s="31"/>
      <c r="D158" s="50"/>
      <c r="E158" s="50"/>
      <c r="F158" s="50"/>
      <c r="G158" s="50"/>
    </row>
    <row r="159" spans="1:8" ht="13.8" thickTop="1" x14ac:dyDescent="0.25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8" x14ac:dyDescent="0.25">
      <c r="A160" s="84" t="s">
        <v>0</v>
      </c>
      <c r="B160" s="85" t="s">
        <v>3</v>
      </c>
      <c r="C160" s="85" t="s">
        <v>4</v>
      </c>
      <c r="D160" s="86" t="s">
        <v>8</v>
      </c>
      <c r="E160" s="86" t="s">
        <v>9</v>
      </c>
      <c r="F160" s="86" t="s">
        <v>6</v>
      </c>
      <c r="G160" s="87" t="s">
        <v>11</v>
      </c>
    </row>
    <row r="161" spans="1:8" x14ac:dyDescent="0.25">
      <c r="A161" s="83" t="s">
        <v>12</v>
      </c>
      <c r="B161" s="105"/>
      <c r="C161" s="105"/>
      <c r="D161" s="81"/>
      <c r="E161" s="81"/>
      <c r="F161" s="82">
        <f>SUM(D161-E161)</f>
        <v>0</v>
      </c>
      <c r="G161" s="81"/>
    </row>
    <row r="162" spans="1:8" x14ac:dyDescent="0.25">
      <c r="A162" s="83" t="s">
        <v>13</v>
      </c>
      <c r="B162" s="105"/>
      <c r="C162" s="105"/>
      <c r="D162" s="81"/>
      <c r="E162" s="81"/>
      <c r="F162" s="82">
        <f>SUM(D162-E162)</f>
        <v>0</v>
      </c>
      <c r="G162" s="81"/>
    </row>
    <row r="163" spans="1:8" x14ac:dyDescent="0.25">
      <c r="A163" s="83" t="s">
        <v>17</v>
      </c>
      <c r="B163" s="105"/>
      <c r="C163" s="105"/>
      <c r="D163" s="81"/>
      <c r="E163" s="81"/>
      <c r="F163" s="82">
        <f>SUM(D163-E163)</f>
        <v>0</v>
      </c>
      <c r="G163" s="81"/>
    </row>
    <row r="164" spans="1:8" ht="13.8" thickBot="1" x14ac:dyDescent="0.3">
      <c r="A164" s="90" t="s">
        <v>14</v>
      </c>
      <c r="B164" s="106"/>
      <c r="C164" s="106"/>
      <c r="D164" s="92"/>
      <c r="E164" s="92"/>
      <c r="F164" s="93">
        <f>SUM(D164-E164)</f>
        <v>0</v>
      </c>
      <c r="G164" s="92"/>
    </row>
    <row r="165" spans="1:8" ht="13.8" thickBot="1" x14ac:dyDescent="0.3">
      <c r="A165" s="94" t="s">
        <v>15</v>
      </c>
      <c r="B165" s="95">
        <f t="shared" ref="B165:G165" si="20">SUM(B161:B164)</f>
        <v>0</v>
      </c>
      <c r="C165" s="95">
        <f t="shared" si="20"/>
        <v>0</v>
      </c>
      <c r="D165" s="96">
        <f t="shared" si="20"/>
        <v>0</v>
      </c>
      <c r="E165" s="96">
        <f t="shared" si="20"/>
        <v>0</v>
      </c>
      <c r="F165" s="96">
        <f t="shared" si="20"/>
        <v>0</v>
      </c>
      <c r="G165" s="97">
        <f t="shared" si="20"/>
        <v>0</v>
      </c>
      <c r="H165" s="70"/>
    </row>
    <row r="166" spans="1:8" x14ac:dyDescent="0.25">
      <c r="A166" s="31"/>
      <c r="B166" s="31"/>
      <c r="C166" s="31"/>
      <c r="D166" s="50"/>
      <c r="E166" s="50"/>
      <c r="F166" s="50"/>
      <c r="G166" s="50"/>
    </row>
    <row r="167" spans="1:8" ht="13.8" thickBot="1" x14ac:dyDescent="0.3">
      <c r="A167" s="23" t="s">
        <v>38</v>
      </c>
      <c r="B167" s="23"/>
      <c r="C167" s="31"/>
      <c r="D167" s="50"/>
      <c r="E167" s="50"/>
      <c r="F167" s="50"/>
      <c r="G167" s="50"/>
    </row>
    <row r="168" spans="1:8" ht="13.8" thickTop="1" x14ac:dyDescent="0.25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x14ac:dyDescent="0.25">
      <c r="A169" s="84" t="s">
        <v>0</v>
      </c>
      <c r="B169" s="85" t="s">
        <v>3</v>
      </c>
      <c r="C169" s="85" t="s">
        <v>4</v>
      </c>
      <c r="D169" s="86" t="s">
        <v>8</v>
      </c>
      <c r="E169" s="86" t="s">
        <v>9</v>
      </c>
      <c r="F169" s="86" t="s">
        <v>6</v>
      </c>
      <c r="G169" s="87" t="s">
        <v>11</v>
      </c>
    </row>
    <row r="170" spans="1:8" x14ac:dyDescent="0.25">
      <c r="A170" s="83" t="s">
        <v>12</v>
      </c>
      <c r="B170" s="80"/>
      <c r="C170" s="80"/>
      <c r="D170" s="81"/>
      <c r="E170" s="81"/>
      <c r="F170" s="82">
        <f>SUM(D170-E170)</f>
        <v>0</v>
      </c>
      <c r="G170" s="81"/>
    </row>
    <row r="171" spans="1:8" ht="13.8" thickBot="1" x14ac:dyDescent="0.3">
      <c r="A171" s="90" t="s">
        <v>14</v>
      </c>
      <c r="B171" s="91"/>
      <c r="C171" s="91"/>
      <c r="D171" s="92"/>
      <c r="E171" s="92"/>
      <c r="F171" s="93">
        <f>SUM(D171-E171)</f>
        <v>0</v>
      </c>
      <c r="G171" s="92"/>
    </row>
    <row r="172" spans="1:8" ht="13.8" thickBot="1" x14ac:dyDescent="0.3">
      <c r="A172" s="94" t="s">
        <v>15</v>
      </c>
      <c r="B172" s="95">
        <f t="shared" ref="B172:G172" si="21">SUM(B170:B171)</f>
        <v>0</v>
      </c>
      <c r="C172" s="95">
        <f t="shared" si="21"/>
        <v>0</v>
      </c>
      <c r="D172" s="96">
        <f t="shared" si="21"/>
        <v>0</v>
      </c>
      <c r="E172" s="96">
        <f t="shared" si="21"/>
        <v>0</v>
      </c>
      <c r="F172" s="96">
        <f t="shared" si="21"/>
        <v>0</v>
      </c>
      <c r="G172" s="97">
        <f t="shared" si="21"/>
        <v>0</v>
      </c>
      <c r="H172" s="70"/>
    </row>
    <row r="173" spans="1:8" x14ac:dyDescent="0.25">
      <c r="A173" s="31"/>
      <c r="B173" s="31"/>
      <c r="C173" s="31"/>
      <c r="D173" s="50"/>
      <c r="E173" s="50"/>
      <c r="F173" s="50"/>
      <c r="G173" s="50"/>
    </row>
    <row r="174" spans="1:8" ht="13.8" thickBot="1" x14ac:dyDescent="0.3">
      <c r="A174" s="23" t="s">
        <v>39</v>
      </c>
      <c r="B174" s="23"/>
      <c r="C174" s="31"/>
      <c r="D174" s="50"/>
      <c r="E174" s="50"/>
      <c r="F174" s="50"/>
      <c r="G174" s="50"/>
    </row>
    <row r="175" spans="1:8" ht="13.8" thickTop="1" x14ac:dyDescent="0.25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x14ac:dyDescent="0.25">
      <c r="A176" s="84" t="s">
        <v>0</v>
      </c>
      <c r="B176" s="85" t="s">
        <v>3</v>
      </c>
      <c r="C176" s="85"/>
      <c r="D176" s="86" t="s">
        <v>8</v>
      </c>
      <c r="E176" s="86" t="s">
        <v>9</v>
      </c>
      <c r="F176" s="86" t="s">
        <v>6</v>
      </c>
      <c r="G176" s="87" t="s">
        <v>11</v>
      </c>
    </row>
    <row r="177" spans="1:8" x14ac:dyDescent="0.25">
      <c r="A177" s="83" t="s">
        <v>12</v>
      </c>
      <c r="B177" s="88"/>
      <c r="C177" s="88"/>
      <c r="D177" s="81"/>
      <c r="E177" s="81"/>
      <c r="F177" s="82">
        <f>SUM(D177-E177)</f>
        <v>0</v>
      </c>
      <c r="G177" s="81"/>
    </row>
    <row r="178" spans="1:8" x14ac:dyDescent="0.25">
      <c r="A178" s="83" t="s">
        <v>13</v>
      </c>
      <c r="B178" s="88"/>
      <c r="C178" s="88"/>
      <c r="D178" s="81"/>
      <c r="E178" s="81"/>
      <c r="F178" s="82">
        <f>SUM(D178-E178)</f>
        <v>0</v>
      </c>
      <c r="G178" s="81"/>
    </row>
    <row r="179" spans="1:8" ht="13.8" thickBot="1" x14ac:dyDescent="0.3">
      <c r="A179" s="90" t="s">
        <v>14</v>
      </c>
      <c r="B179" s="98"/>
      <c r="C179" s="98"/>
      <c r="D179" s="92"/>
      <c r="E179" s="92"/>
      <c r="F179" s="93">
        <f>SUM(D179-E179)</f>
        <v>0</v>
      </c>
      <c r="G179" s="92"/>
    </row>
    <row r="180" spans="1:8" ht="13.8" thickBot="1" x14ac:dyDescent="0.3">
      <c r="A180" s="94" t="s">
        <v>15</v>
      </c>
      <c r="B180" s="95">
        <f t="shared" ref="B180:G180" si="22">SUM(B177:B179)</f>
        <v>0</v>
      </c>
      <c r="C180" s="95">
        <f t="shared" si="22"/>
        <v>0</v>
      </c>
      <c r="D180" s="96">
        <f t="shared" si="22"/>
        <v>0</v>
      </c>
      <c r="E180" s="96">
        <f t="shared" si="22"/>
        <v>0</v>
      </c>
      <c r="F180" s="96">
        <f t="shared" si="22"/>
        <v>0</v>
      </c>
      <c r="G180" s="97">
        <f t="shared" si="22"/>
        <v>0</v>
      </c>
      <c r="H180" s="70"/>
    </row>
    <row r="181" spans="1:8" x14ac:dyDescent="0.25">
      <c r="A181" s="31"/>
      <c r="B181" s="31"/>
      <c r="C181" s="31"/>
      <c r="D181" s="50"/>
      <c r="E181" s="50"/>
      <c r="F181" s="50"/>
      <c r="G181" s="50"/>
    </row>
    <row r="182" spans="1:8" ht="13.8" thickBot="1" x14ac:dyDescent="0.3">
      <c r="A182" s="23" t="s">
        <v>40</v>
      </c>
      <c r="B182" s="23"/>
      <c r="C182" s="31"/>
      <c r="D182" s="50"/>
      <c r="E182" s="50"/>
      <c r="F182" s="50"/>
      <c r="G182" s="50"/>
    </row>
    <row r="183" spans="1:8" ht="13.8" thickTop="1" x14ac:dyDescent="0.25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x14ac:dyDescent="0.25">
      <c r="A184" s="84" t="s">
        <v>0</v>
      </c>
      <c r="B184" s="85" t="s">
        <v>3</v>
      </c>
      <c r="C184" s="85" t="s">
        <v>4</v>
      </c>
      <c r="D184" s="86" t="s">
        <v>8</v>
      </c>
      <c r="E184" s="86" t="s">
        <v>9</v>
      </c>
      <c r="F184" s="86" t="s">
        <v>6</v>
      </c>
      <c r="G184" s="87" t="s">
        <v>11</v>
      </c>
    </row>
    <row r="185" spans="1:8" x14ac:dyDescent="0.25">
      <c r="A185" s="83" t="s">
        <v>12</v>
      </c>
      <c r="B185" s="88"/>
      <c r="C185" s="88"/>
      <c r="D185" s="81"/>
      <c r="E185" s="81"/>
      <c r="F185" s="82">
        <f>SUM(D185-E185)</f>
        <v>0</v>
      </c>
      <c r="G185" s="81"/>
    </row>
    <row r="186" spans="1:8" x14ac:dyDescent="0.25">
      <c r="A186" s="83" t="s">
        <v>13</v>
      </c>
      <c r="B186" s="88"/>
      <c r="C186" s="88"/>
      <c r="D186" s="81"/>
      <c r="E186" s="81"/>
      <c r="F186" s="82">
        <f>SUM(D186-E186)</f>
        <v>0</v>
      </c>
      <c r="G186" s="81"/>
    </row>
    <row r="187" spans="1:8" x14ac:dyDescent="0.25">
      <c r="A187" s="83" t="s">
        <v>17</v>
      </c>
      <c r="B187" s="88"/>
      <c r="C187" s="88"/>
      <c r="D187" s="81"/>
      <c r="E187" s="81"/>
      <c r="F187" s="82">
        <f>SUM(D187-E187)</f>
        <v>0</v>
      </c>
      <c r="G187" s="81"/>
    </row>
    <row r="188" spans="1:8" ht="13.8" thickBot="1" x14ac:dyDescent="0.3">
      <c r="A188" s="90" t="s">
        <v>14</v>
      </c>
      <c r="B188" s="98"/>
      <c r="C188" s="98"/>
      <c r="D188" s="92"/>
      <c r="E188" s="92"/>
      <c r="F188" s="93">
        <f>SUM(D188-E188)</f>
        <v>0</v>
      </c>
      <c r="G188" s="92"/>
    </row>
    <row r="189" spans="1:8" ht="13.8" thickBot="1" x14ac:dyDescent="0.3">
      <c r="A189" s="94" t="s">
        <v>15</v>
      </c>
      <c r="B189" s="95">
        <f t="shared" ref="B189:G189" si="23">SUM(B185:B188)</f>
        <v>0</v>
      </c>
      <c r="C189" s="95">
        <f t="shared" si="23"/>
        <v>0</v>
      </c>
      <c r="D189" s="96">
        <f t="shared" si="23"/>
        <v>0</v>
      </c>
      <c r="E189" s="96">
        <f t="shared" si="23"/>
        <v>0</v>
      </c>
      <c r="F189" s="96">
        <f t="shared" si="23"/>
        <v>0</v>
      </c>
      <c r="G189" s="97">
        <f t="shared" si="23"/>
        <v>0</v>
      </c>
      <c r="H189" s="70"/>
    </row>
    <row r="190" spans="1:8" x14ac:dyDescent="0.25">
      <c r="A190" s="31"/>
      <c r="B190" s="31"/>
      <c r="C190" s="31"/>
      <c r="D190" s="50"/>
      <c r="E190" s="50"/>
      <c r="F190" s="50"/>
      <c r="G190" s="50"/>
    </row>
    <row r="191" spans="1:8" ht="13.8" thickBot="1" x14ac:dyDescent="0.3">
      <c r="A191" s="23" t="s">
        <v>41</v>
      </c>
      <c r="B191" s="23"/>
      <c r="C191" s="31"/>
      <c r="D191" s="50"/>
      <c r="E191" s="50"/>
      <c r="F191" s="50"/>
      <c r="G191" s="50"/>
    </row>
    <row r="192" spans="1:8" ht="13.8" thickTop="1" x14ac:dyDescent="0.25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8" x14ac:dyDescent="0.25">
      <c r="A193" s="84" t="s">
        <v>0</v>
      </c>
      <c r="B193" s="85" t="s">
        <v>3</v>
      </c>
      <c r="C193" s="85" t="s">
        <v>4</v>
      </c>
      <c r="D193" s="86" t="s">
        <v>8</v>
      </c>
      <c r="E193" s="86" t="s">
        <v>9</v>
      </c>
      <c r="F193" s="86" t="s">
        <v>6</v>
      </c>
      <c r="G193" s="87" t="s">
        <v>11</v>
      </c>
    </row>
    <row r="194" spans="1:8" x14ac:dyDescent="0.25">
      <c r="A194" s="83" t="s">
        <v>12</v>
      </c>
      <c r="B194" s="88"/>
      <c r="C194" s="88"/>
      <c r="D194" s="82"/>
      <c r="E194" s="82"/>
      <c r="F194" s="82">
        <f>SUM(D194-E194)</f>
        <v>0</v>
      </c>
      <c r="G194" s="81"/>
    </row>
    <row r="195" spans="1:8" x14ac:dyDescent="0.25">
      <c r="A195" s="83" t="s">
        <v>13</v>
      </c>
      <c r="B195" s="88"/>
      <c r="C195" s="88"/>
      <c r="D195" s="82"/>
      <c r="E195" s="82"/>
      <c r="F195" s="82">
        <f>SUM(D195-E195)</f>
        <v>0</v>
      </c>
      <c r="G195" s="81"/>
    </row>
    <row r="196" spans="1:8" x14ac:dyDescent="0.25">
      <c r="A196" s="83" t="s">
        <v>17</v>
      </c>
      <c r="B196" s="88"/>
      <c r="C196" s="88"/>
      <c r="D196" s="82"/>
      <c r="E196" s="82"/>
      <c r="F196" s="82">
        <f>SUM(D196-E196)</f>
        <v>0</v>
      </c>
      <c r="G196" s="81"/>
    </row>
    <row r="197" spans="1:8" ht="13.8" thickBot="1" x14ac:dyDescent="0.3">
      <c r="A197" s="90" t="s">
        <v>14</v>
      </c>
      <c r="B197" s="98"/>
      <c r="C197" s="98"/>
      <c r="D197" s="93"/>
      <c r="E197" s="93"/>
      <c r="F197" s="93">
        <f>SUM(D197-E197)</f>
        <v>0</v>
      </c>
      <c r="G197" s="92"/>
    </row>
    <row r="198" spans="1:8" ht="13.8" thickBot="1" x14ac:dyDescent="0.3">
      <c r="A198" s="94" t="s">
        <v>15</v>
      </c>
      <c r="B198" s="95">
        <f t="shared" ref="B198:F198" si="24">SUM(B194:B197)</f>
        <v>0</v>
      </c>
      <c r="C198" s="95">
        <f t="shared" si="24"/>
        <v>0</v>
      </c>
      <c r="D198" s="96">
        <f t="shared" si="24"/>
        <v>0</v>
      </c>
      <c r="E198" s="96">
        <f t="shared" si="24"/>
        <v>0</v>
      </c>
      <c r="F198" s="96">
        <f t="shared" si="24"/>
        <v>0</v>
      </c>
      <c r="G198" s="97">
        <f>SUM(G194:G197)</f>
        <v>0</v>
      </c>
      <c r="H198" s="70"/>
    </row>
    <row r="199" spans="1:8" x14ac:dyDescent="0.25">
      <c r="A199" s="31"/>
      <c r="B199" s="31"/>
      <c r="C199" s="31"/>
      <c r="D199" s="50"/>
      <c r="E199" s="50"/>
      <c r="F199" s="50"/>
      <c r="G199" s="50"/>
    </row>
    <row r="200" spans="1:8" ht="13.8" thickBot="1" x14ac:dyDescent="0.3">
      <c r="A200" s="23" t="s">
        <v>42</v>
      </c>
      <c r="B200" s="23"/>
      <c r="C200" s="31"/>
      <c r="D200" s="50"/>
      <c r="E200" s="50"/>
      <c r="F200" s="50"/>
      <c r="G200" s="50"/>
    </row>
    <row r="201" spans="1:8" ht="13.8" thickTop="1" x14ac:dyDescent="0.25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8" x14ac:dyDescent="0.25">
      <c r="A202" s="84" t="s">
        <v>0</v>
      </c>
      <c r="B202" s="85" t="s">
        <v>3</v>
      </c>
      <c r="C202" s="85" t="s">
        <v>4</v>
      </c>
      <c r="D202" s="86" t="s">
        <v>8</v>
      </c>
      <c r="E202" s="86" t="s">
        <v>9</v>
      </c>
      <c r="F202" s="86" t="s">
        <v>6</v>
      </c>
      <c r="G202" s="87" t="s">
        <v>11</v>
      </c>
    </row>
    <row r="203" spans="1:8" x14ac:dyDescent="0.25">
      <c r="A203" s="83" t="s">
        <v>12</v>
      </c>
      <c r="B203" s="88"/>
      <c r="C203" s="88"/>
      <c r="D203" s="81"/>
      <c r="E203" s="81"/>
      <c r="F203" s="82">
        <f>SUM(D203-E203)</f>
        <v>0</v>
      </c>
      <c r="G203" s="81"/>
    </row>
    <row r="204" spans="1:8" x14ac:dyDescent="0.25">
      <c r="A204" s="83" t="s">
        <v>13</v>
      </c>
      <c r="B204" s="88"/>
      <c r="C204" s="88"/>
      <c r="D204" s="81"/>
      <c r="E204" s="81"/>
      <c r="F204" s="82">
        <f>SUM(D204-E204)</f>
        <v>0</v>
      </c>
      <c r="G204" s="81"/>
    </row>
    <row r="205" spans="1:8" x14ac:dyDescent="0.25">
      <c r="A205" s="83" t="s">
        <v>16</v>
      </c>
      <c r="B205" s="88"/>
      <c r="C205" s="88"/>
      <c r="D205" s="81"/>
      <c r="E205" s="81"/>
      <c r="F205" s="82">
        <f>SUM(D205-E205)</f>
        <v>0</v>
      </c>
      <c r="G205" s="81"/>
    </row>
    <row r="206" spans="1:8" x14ac:dyDescent="0.25">
      <c r="A206" s="83" t="s">
        <v>17</v>
      </c>
      <c r="B206" s="88"/>
      <c r="C206" s="88"/>
      <c r="D206" s="81"/>
      <c r="E206" s="81"/>
      <c r="F206" s="82">
        <f>SUM(D206-E206)</f>
        <v>0</v>
      </c>
      <c r="G206" s="81"/>
    </row>
    <row r="207" spans="1:8" ht="13.8" thickBot="1" x14ac:dyDescent="0.3">
      <c r="A207" s="90" t="s">
        <v>14</v>
      </c>
      <c r="B207" s="98"/>
      <c r="C207" s="98"/>
      <c r="D207" s="92"/>
      <c r="E207" s="92"/>
      <c r="F207" s="93">
        <f>SUM(D207-E207)</f>
        <v>0</v>
      </c>
      <c r="G207" s="92"/>
    </row>
    <row r="208" spans="1:8" ht="13.8" thickBot="1" x14ac:dyDescent="0.3">
      <c r="A208" s="94" t="s">
        <v>15</v>
      </c>
      <c r="B208" s="95">
        <f t="shared" ref="B208:G208" si="25">SUM(B203:B207)</f>
        <v>0</v>
      </c>
      <c r="C208" s="95">
        <f t="shared" si="25"/>
        <v>0</v>
      </c>
      <c r="D208" s="96">
        <f t="shared" si="25"/>
        <v>0</v>
      </c>
      <c r="E208" s="96">
        <f t="shared" si="25"/>
        <v>0</v>
      </c>
      <c r="F208" s="96">
        <f t="shared" si="25"/>
        <v>0</v>
      </c>
      <c r="G208" s="97">
        <f t="shared" si="25"/>
        <v>0</v>
      </c>
      <c r="H208" s="70"/>
    </row>
    <row r="209" spans="1:8" x14ac:dyDescent="0.25">
      <c r="A209" s="31"/>
      <c r="B209" s="31"/>
      <c r="C209" s="31"/>
      <c r="D209" s="50"/>
      <c r="E209" s="50"/>
      <c r="F209" s="50"/>
      <c r="G209" s="50"/>
    </row>
    <row r="210" spans="1:8" ht="13.8" thickBot="1" x14ac:dyDescent="0.3">
      <c r="A210" s="23" t="s">
        <v>43</v>
      </c>
      <c r="B210" s="23"/>
      <c r="C210" s="31"/>
      <c r="D210" s="50"/>
      <c r="E210" s="50"/>
      <c r="F210" s="50"/>
      <c r="G210" s="50"/>
    </row>
    <row r="211" spans="1:8" ht="13.8" thickTop="1" x14ac:dyDescent="0.25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8" x14ac:dyDescent="0.25">
      <c r="A212" s="84" t="s">
        <v>0</v>
      </c>
      <c r="B212" s="85" t="s">
        <v>3</v>
      </c>
      <c r="C212" s="85" t="s">
        <v>4</v>
      </c>
      <c r="D212" s="86" t="s">
        <v>8</v>
      </c>
      <c r="E212" s="86" t="s">
        <v>9</v>
      </c>
      <c r="F212" s="86" t="s">
        <v>6</v>
      </c>
      <c r="G212" s="87" t="s">
        <v>11</v>
      </c>
    </row>
    <row r="213" spans="1:8" x14ac:dyDescent="0.25">
      <c r="A213" s="83" t="s">
        <v>12</v>
      </c>
      <c r="B213" s="105"/>
      <c r="C213" s="105"/>
      <c r="D213" s="81"/>
      <c r="E213" s="81"/>
      <c r="F213" s="82">
        <f>SUM(D213-E213)</f>
        <v>0</v>
      </c>
      <c r="G213" s="81"/>
    </row>
    <row r="214" spans="1:8" x14ac:dyDescent="0.25">
      <c r="A214" s="83" t="s">
        <v>13</v>
      </c>
      <c r="B214" s="105"/>
      <c r="C214" s="105"/>
      <c r="D214" s="81"/>
      <c r="E214" s="81"/>
      <c r="F214" s="82">
        <f>SUM(D214-E214)</f>
        <v>0</v>
      </c>
      <c r="G214" s="81"/>
    </row>
    <row r="215" spans="1:8" x14ac:dyDescent="0.25">
      <c r="A215" s="83" t="s">
        <v>16</v>
      </c>
      <c r="B215" s="105"/>
      <c r="C215" s="105"/>
      <c r="D215" s="81"/>
      <c r="E215" s="81"/>
      <c r="F215" s="82">
        <f>SUM(D215-E215)</f>
        <v>0</v>
      </c>
      <c r="G215" s="81"/>
    </row>
    <row r="216" spans="1:8" ht="13.8" thickBot="1" x14ac:dyDescent="0.3">
      <c r="A216" s="90" t="s">
        <v>14</v>
      </c>
      <c r="B216" s="106"/>
      <c r="C216" s="106"/>
      <c r="D216" s="92"/>
      <c r="E216" s="92"/>
      <c r="F216" s="93">
        <f>SUM(D216-E216)</f>
        <v>0</v>
      </c>
      <c r="G216" s="92"/>
    </row>
    <row r="217" spans="1:8" ht="13.8" thickBot="1" x14ac:dyDescent="0.3">
      <c r="A217" s="94" t="s">
        <v>15</v>
      </c>
      <c r="B217" s="95">
        <f t="shared" ref="B217:G217" si="26">SUM(B213:B216)</f>
        <v>0</v>
      </c>
      <c r="C217" s="95">
        <f t="shared" si="26"/>
        <v>0</v>
      </c>
      <c r="D217" s="96">
        <f t="shared" si="26"/>
        <v>0</v>
      </c>
      <c r="E217" s="96">
        <f t="shared" si="26"/>
        <v>0</v>
      </c>
      <c r="F217" s="96">
        <f t="shared" si="26"/>
        <v>0</v>
      </c>
      <c r="G217" s="97">
        <f t="shared" si="26"/>
        <v>0</v>
      </c>
      <c r="H217" s="70"/>
    </row>
    <row r="218" spans="1:8" x14ac:dyDescent="0.25">
      <c r="A218" s="31"/>
      <c r="B218" s="31"/>
      <c r="C218" s="31"/>
      <c r="D218" s="50"/>
      <c r="E218" s="50"/>
      <c r="F218" s="50"/>
      <c r="G218" s="50"/>
    </row>
    <row r="219" spans="1:8" ht="13.8" thickBot="1" x14ac:dyDescent="0.3">
      <c r="A219" s="23" t="s">
        <v>44</v>
      </c>
      <c r="B219" s="23"/>
      <c r="C219" s="31"/>
      <c r="D219" s="50"/>
      <c r="E219" s="50"/>
      <c r="F219" s="50"/>
      <c r="G219" s="50"/>
    </row>
    <row r="220" spans="1:8" ht="13.8" thickTop="1" x14ac:dyDescent="0.25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8" x14ac:dyDescent="0.25">
      <c r="A221" s="84" t="s">
        <v>0</v>
      </c>
      <c r="B221" s="85" t="s">
        <v>3</v>
      </c>
      <c r="C221" s="85" t="s">
        <v>4</v>
      </c>
      <c r="D221" s="86" t="s">
        <v>8</v>
      </c>
      <c r="E221" s="86" t="s">
        <v>9</v>
      </c>
      <c r="F221" s="86" t="s">
        <v>6</v>
      </c>
      <c r="G221" s="87" t="s">
        <v>11</v>
      </c>
    </row>
    <row r="222" spans="1:8" x14ac:dyDescent="0.25">
      <c r="A222" s="83" t="s">
        <v>12</v>
      </c>
      <c r="B222" s="107"/>
      <c r="C222" s="107"/>
      <c r="D222" s="81"/>
      <c r="E222" s="81"/>
      <c r="F222" s="82">
        <f>SUM(D222-E222)</f>
        <v>0</v>
      </c>
      <c r="G222" s="81"/>
    </row>
    <row r="223" spans="1:8" ht="13.8" thickBot="1" x14ac:dyDescent="0.3">
      <c r="A223" s="90" t="s">
        <v>13</v>
      </c>
      <c r="B223" s="108"/>
      <c r="C223" s="108"/>
      <c r="D223" s="92"/>
      <c r="E223" s="92"/>
      <c r="F223" s="93">
        <f>SUM(D223-E223)</f>
        <v>0</v>
      </c>
      <c r="G223" s="92"/>
    </row>
    <row r="224" spans="1:8" ht="13.8" thickBot="1" x14ac:dyDescent="0.3">
      <c r="A224" s="94" t="s">
        <v>15</v>
      </c>
      <c r="B224" s="95">
        <f t="shared" ref="B224:G224" si="27">SUM(B222:B223)</f>
        <v>0</v>
      </c>
      <c r="C224" s="95">
        <f t="shared" si="27"/>
        <v>0</v>
      </c>
      <c r="D224" s="96">
        <f t="shared" si="27"/>
        <v>0</v>
      </c>
      <c r="E224" s="96">
        <f t="shared" si="27"/>
        <v>0</v>
      </c>
      <c r="F224" s="96">
        <f t="shared" si="27"/>
        <v>0</v>
      </c>
      <c r="G224" s="97">
        <f t="shared" si="27"/>
        <v>0</v>
      </c>
      <c r="H224" s="70"/>
    </row>
    <row r="225" spans="1:8" x14ac:dyDescent="0.25">
      <c r="A225" s="31"/>
      <c r="B225" s="31"/>
      <c r="C225" s="31"/>
      <c r="D225" s="50"/>
      <c r="E225" s="50"/>
      <c r="F225" s="50"/>
      <c r="G225" s="50"/>
    </row>
    <row r="226" spans="1:8" ht="13.8" thickBot="1" x14ac:dyDescent="0.3">
      <c r="A226" s="23" t="s">
        <v>45</v>
      </c>
      <c r="B226" s="23"/>
      <c r="C226" s="31"/>
      <c r="D226" s="50"/>
      <c r="E226" s="50"/>
      <c r="F226" s="50"/>
      <c r="G226" s="50"/>
    </row>
    <row r="227" spans="1:8" ht="13.8" thickTop="1" x14ac:dyDescent="0.25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8" x14ac:dyDescent="0.25">
      <c r="A228" s="84" t="s">
        <v>0</v>
      </c>
      <c r="B228" s="85" t="s">
        <v>3</v>
      </c>
      <c r="C228" s="85" t="s">
        <v>4</v>
      </c>
      <c r="D228" s="86" t="s">
        <v>8</v>
      </c>
      <c r="E228" s="86" t="s">
        <v>9</v>
      </c>
      <c r="F228" s="86" t="s">
        <v>6</v>
      </c>
      <c r="G228" s="87" t="s">
        <v>11</v>
      </c>
    </row>
    <row r="229" spans="1:8" x14ac:dyDescent="0.25">
      <c r="A229" s="83" t="s">
        <v>12</v>
      </c>
      <c r="B229" s="88"/>
      <c r="C229" s="88"/>
      <c r="D229" s="81"/>
      <c r="E229" s="81"/>
      <c r="F229" s="82">
        <f>SUM(D229-E229)</f>
        <v>0</v>
      </c>
      <c r="G229" s="81"/>
    </row>
    <row r="230" spans="1:8" x14ac:dyDescent="0.25">
      <c r="A230" s="83" t="s">
        <v>13</v>
      </c>
      <c r="B230" s="88"/>
      <c r="C230" s="88"/>
      <c r="D230" s="81"/>
      <c r="E230" s="81"/>
      <c r="F230" s="82">
        <f>SUM(D230-E230)</f>
        <v>0</v>
      </c>
      <c r="G230" s="81"/>
    </row>
    <row r="231" spans="1:8" x14ac:dyDescent="0.25">
      <c r="A231" s="83" t="s">
        <v>16</v>
      </c>
      <c r="B231" s="88"/>
      <c r="C231" s="88"/>
      <c r="D231" s="81"/>
      <c r="E231" s="81"/>
      <c r="F231" s="82">
        <f>SUM(D231-E231)</f>
        <v>0</v>
      </c>
      <c r="G231" s="105"/>
    </row>
    <row r="232" spans="1:8" x14ac:dyDescent="0.25">
      <c r="A232" s="83" t="s">
        <v>17</v>
      </c>
      <c r="B232" s="88"/>
      <c r="C232" s="88"/>
      <c r="D232" s="81"/>
      <c r="E232" s="81"/>
      <c r="F232" s="82">
        <f>SUM(D232-E232)</f>
        <v>0</v>
      </c>
      <c r="G232" s="81"/>
    </row>
    <row r="233" spans="1:8" ht="13.8" thickBot="1" x14ac:dyDescent="0.3">
      <c r="A233" s="90" t="s">
        <v>14</v>
      </c>
      <c r="B233" s="98"/>
      <c r="C233" s="98"/>
      <c r="D233" s="81"/>
      <c r="E233" s="81"/>
      <c r="F233" s="82">
        <f>SUM(D233-E233)</f>
        <v>0</v>
      </c>
      <c r="G233" s="92"/>
    </row>
    <row r="234" spans="1:8" ht="13.8" thickBot="1" x14ac:dyDescent="0.3">
      <c r="A234" s="94" t="s">
        <v>15</v>
      </c>
      <c r="B234" s="95">
        <f t="shared" ref="B234:G234" si="28">SUM(B229:B233)</f>
        <v>0</v>
      </c>
      <c r="C234" s="95">
        <f t="shared" si="28"/>
        <v>0</v>
      </c>
      <c r="D234" s="96">
        <f>SUM(D229:D233)</f>
        <v>0</v>
      </c>
      <c r="E234" s="96">
        <f>SUM(E229:E233)</f>
        <v>0</v>
      </c>
      <c r="F234" s="96">
        <f t="shared" si="28"/>
        <v>0</v>
      </c>
      <c r="G234" s="97">
        <f t="shared" si="28"/>
        <v>0</v>
      </c>
      <c r="H234" s="70"/>
    </row>
    <row r="235" spans="1:8" x14ac:dyDescent="0.25">
      <c r="A235" s="31"/>
      <c r="B235" s="31"/>
      <c r="C235" s="31"/>
      <c r="D235" s="50"/>
      <c r="E235" s="50"/>
      <c r="F235" s="50"/>
      <c r="G235" s="50"/>
    </row>
    <row r="236" spans="1:8" ht="13.8" thickBot="1" x14ac:dyDescent="0.3">
      <c r="A236" s="23" t="s">
        <v>46</v>
      </c>
      <c r="B236" s="23"/>
      <c r="C236" s="31"/>
      <c r="D236" s="50"/>
      <c r="E236" s="50"/>
      <c r="F236" s="50"/>
      <c r="G236" s="50"/>
    </row>
    <row r="237" spans="1:8" ht="13.8" thickTop="1" x14ac:dyDescent="0.25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8" x14ac:dyDescent="0.25">
      <c r="A238" s="84" t="s">
        <v>0</v>
      </c>
      <c r="B238" s="85" t="s">
        <v>3</v>
      </c>
      <c r="C238" s="85" t="s">
        <v>4</v>
      </c>
      <c r="D238" s="86" t="s">
        <v>8</v>
      </c>
      <c r="E238" s="86" t="s">
        <v>9</v>
      </c>
      <c r="F238" s="86" t="s">
        <v>6</v>
      </c>
      <c r="G238" s="87" t="s">
        <v>11</v>
      </c>
    </row>
    <row r="239" spans="1:8" x14ac:dyDescent="0.25">
      <c r="A239" s="83" t="s">
        <v>12</v>
      </c>
      <c r="B239" s="88"/>
      <c r="C239" s="88"/>
      <c r="D239" s="81"/>
      <c r="E239" s="81"/>
      <c r="F239" s="82">
        <f>SUM(D239-E239)</f>
        <v>0</v>
      </c>
      <c r="G239" s="81"/>
    </row>
    <row r="240" spans="1:8" x14ac:dyDescent="0.25">
      <c r="A240" s="83" t="s">
        <v>13</v>
      </c>
      <c r="B240" s="88"/>
      <c r="C240" s="88"/>
      <c r="D240" s="81"/>
      <c r="E240" s="81"/>
      <c r="F240" s="82">
        <f>SUM(D240-E240)</f>
        <v>0</v>
      </c>
      <c r="G240" s="81"/>
    </row>
    <row r="241" spans="1:8" ht="13.8" thickBot="1" x14ac:dyDescent="0.3">
      <c r="A241" s="90" t="s">
        <v>14</v>
      </c>
      <c r="B241" s="98"/>
      <c r="C241" s="98"/>
      <c r="D241" s="92"/>
      <c r="E241" s="92"/>
      <c r="F241" s="93">
        <f>SUM(D241-E241)</f>
        <v>0</v>
      </c>
      <c r="G241" s="92"/>
    </row>
    <row r="242" spans="1:8" ht="13.8" thickBot="1" x14ac:dyDescent="0.3">
      <c r="A242" s="94" t="s">
        <v>15</v>
      </c>
      <c r="B242" s="95">
        <f t="shared" ref="B242:G242" si="29">SUM(B239:B241)</f>
        <v>0</v>
      </c>
      <c r="C242" s="95">
        <f t="shared" si="29"/>
        <v>0</v>
      </c>
      <c r="D242" s="96">
        <f t="shared" si="29"/>
        <v>0</v>
      </c>
      <c r="E242" s="96">
        <f t="shared" si="29"/>
        <v>0</v>
      </c>
      <c r="F242" s="96">
        <f t="shared" si="29"/>
        <v>0</v>
      </c>
      <c r="G242" s="97">
        <f t="shared" si="29"/>
        <v>0</v>
      </c>
      <c r="H242" s="70"/>
    </row>
    <row r="243" spans="1:8" x14ac:dyDescent="0.25">
      <c r="A243" s="31"/>
      <c r="B243" s="31"/>
      <c r="C243" s="31"/>
      <c r="D243" s="50"/>
      <c r="E243" s="50"/>
      <c r="F243" s="50"/>
      <c r="G243" s="50"/>
    </row>
    <row r="244" spans="1:8" ht="13.8" thickBot="1" x14ac:dyDescent="0.3">
      <c r="A244" s="23" t="s">
        <v>47</v>
      </c>
      <c r="B244" s="23"/>
      <c r="C244" s="31"/>
      <c r="D244" s="50"/>
      <c r="E244" s="50"/>
      <c r="F244" s="50"/>
      <c r="G244" s="50"/>
    </row>
    <row r="245" spans="1:8" ht="13.8" thickTop="1" x14ac:dyDescent="0.25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8" x14ac:dyDescent="0.25">
      <c r="A246" s="84" t="s">
        <v>0</v>
      </c>
      <c r="B246" s="85" t="s">
        <v>3</v>
      </c>
      <c r="C246" s="85" t="s">
        <v>4</v>
      </c>
      <c r="D246" s="86" t="s">
        <v>8</v>
      </c>
      <c r="E246" s="86" t="s">
        <v>9</v>
      </c>
      <c r="F246" s="86" t="s">
        <v>6</v>
      </c>
      <c r="G246" s="87" t="s">
        <v>11</v>
      </c>
    </row>
    <row r="247" spans="1:8" x14ac:dyDescent="0.25">
      <c r="A247" s="83" t="s">
        <v>12</v>
      </c>
      <c r="B247" s="105"/>
      <c r="C247" s="105"/>
      <c r="D247" s="81"/>
      <c r="E247" s="81"/>
      <c r="F247" s="82">
        <f>SUM(D247-E247)</f>
        <v>0</v>
      </c>
      <c r="G247" s="81"/>
    </row>
    <row r="248" spans="1:8" x14ac:dyDescent="0.25">
      <c r="A248" s="83" t="s">
        <v>13</v>
      </c>
      <c r="B248" s="105"/>
      <c r="C248" s="105"/>
      <c r="D248" s="81"/>
      <c r="E248" s="81"/>
      <c r="F248" s="82">
        <f>SUM(D248-E248)</f>
        <v>0</v>
      </c>
      <c r="G248" s="81"/>
    </row>
    <row r="249" spans="1:8" ht="13.8" thickBot="1" x14ac:dyDescent="0.3">
      <c r="A249" s="90" t="s">
        <v>14</v>
      </c>
      <c r="B249" s="106"/>
      <c r="C249" s="106"/>
      <c r="D249" s="92"/>
      <c r="E249" s="92"/>
      <c r="F249" s="93">
        <f>SUM(D249-E249)</f>
        <v>0</v>
      </c>
      <c r="G249" s="92"/>
    </row>
    <row r="250" spans="1:8" ht="13.8" thickBot="1" x14ac:dyDescent="0.3">
      <c r="A250" s="94" t="s">
        <v>15</v>
      </c>
      <c r="B250" s="95">
        <f t="shared" ref="B250:G250" si="30">SUM(B247:B249)</f>
        <v>0</v>
      </c>
      <c r="C250" s="95">
        <f t="shared" si="30"/>
        <v>0</v>
      </c>
      <c r="D250" s="96">
        <f t="shared" si="30"/>
        <v>0</v>
      </c>
      <c r="E250" s="96">
        <f t="shared" si="30"/>
        <v>0</v>
      </c>
      <c r="F250" s="96">
        <f t="shared" si="30"/>
        <v>0</v>
      </c>
      <c r="G250" s="97">
        <f t="shared" si="30"/>
        <v>0</v>
      </c>
      <c r="H250" s="70"/>
    </row>
    <row r="251" spans="1:8" x14ac:dyDescent="0.25">
      <c r="A251" s="31"/>
      <c r="B251" s="31"/>
      <c r="C251" s="31"/>
      <c r="D251" s="50"/>
      <c r="E251" s="50"/>
      <c r="F251" s="50"/>
      <c r="G251" s="50"/>
    </row>
    <row r="252" spans="1:8" ht="13.8" thickBot="1" x14ac:dyDescent="0.3">
      <c r="A252" s="23" t="s">
        <v>48</v>
      </c>
      <c r="B252" s="23"/>
      <c r="C252" s="31"/>
      <c r="D252" s="50"/>
      <c r="E252" s="50"/>
      <c r="F252" s="50"/>
      <c r="G252" s="50"/>
    </row>
    <row r="253" spans="1:8" ht="13.8" thickTop="1" x14ac:dyDescent="0.25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8" x14ac:dyDescent="0.25">
      <c r="A254" s="84" t="s">
        <v>0</v>
      </c>
      <c r="B254" s="85" t="s">
        <v>3</v>
      </c>
      <c r="C254" s="85" t="s">
        <v>4</v>
      </c>
      <c r="D254" s="86" t="s">
        <v>8</v>
      </c>
      <c r="E254" s="86" t="s">
        <v>9</v>
      </c>
      <c r="F254" s="86" t="s">
        <v>6</v>
      </c>
      <c r="G254" s="87" t="s">
        <v>11</v>
      </c>
    </row>
    <row r="255" spans="1:8" x14ac:dyDescent="0.25">
      <c r="A255" s="83" t="s">
        <v>12</v>
      </c>
      <c r="B255" s="88"/>
      <c r="C255" s="88"/>
      <c r="D255" s="81"/>
      <c r="E255" s="81"/>
      <c r="F255" s="82">
        <f>SUM(D255-E255)</f>
        <v>0</v>
      </c>
      <c r="G255" s="81"/>
    </row>
    <row r="256" spans="1:8" x14ac:dyDescent="0.25">
      <c r="A256" s="83" t="s">
        <v>13</v>
      </c>
      <c r="B256" s="88"/>
      <c r="C256" s="88"/>
      <c r="D256" s="81"/>
      <c r="E256" s="81"/>
      <c r="F256" s="82">
        <f>SUM(D256-E256)</f>
        <v>0</v>
      </c>
      <c r="G256" s="81"/>
    </row>
    <row r="257" spans="1:10" ht="13.8" thickBot="1" x14ac:dyDescent="0.3">
      <c r="A257" s="90" t="s">
        <v>14</v>
      </c>
      <c r="B257" s="98"/>
      <c r="C257" s="98"/>
      <c r="D257" s="92"/>
      <c r="E257" s="92"/>
      <c r="F257" s="93">
        <f>SUM(D257-E257)</f>
        <v>0</v>
      </c>
      <c r="G257" s="92"/>
    </row>
    <row r="258" spans="1:10" ht="13.8" thickBot="1" x14ac:dyDescent="0.3">
      <c r="A258" s="94" t="s">
        <v>15</v>
      </c>
      <c r="B258" s="95">
        <f t="shared" ref="B258:G258" si="31">SUM(B255:B257)</f>
        <v>0</v>
      </c>
      <c r="C258" s="95">
        <f t="shared" si="31"/>
        <v>0</v>
      </c>
      <c r="D258" s="96">
        <f t="shared" si="31"/>
        <v>0</v>
      </c>
      <c r="E258" s="96">
        <f t="shared" si="31"/>
        <v>0</v>
      </c>
      <c r="F258" s="96">
        <f t="shared" si="31"/>
        <v>0</v>
      </c>
      <c r="G258" s="97">
        <f t="shared" si="31"/>
        <v>0</v>
      </c>
      <c r="H258" s="70"/>
    </row>
    <row r="259" spans="1:10" x14ac:dyDescent="0.25">
      <c r="A259" s="13"/>
      <c r="B259" s="13"/>
      <c r="C259" s="13"/>
      <c r="D259" s="39"/>
      <c r="E259" s="39"/>
      <c r="F259" s="39"/>
      <c r="G259" s="39"/>
      <c r="H259" s="58"/>
      <c r="I259" s="1"/>
      <c r="J259" s="71"/>
    </row>
    <row r="260" spans="1:10" ht="15.6" x14ac:dyDescent="0.3">
      <c r="A260" s="129" t="s">
        <v>49</v>
      </c>
      <c r="B260" s="129"/>
      <c r="C260" s="129"/>
      <c r="D260" s="129"/>
      <c r="E260" s="129"/>
      <c r="F260" s="39"/>
      <c r="G260" s="39"/>
      <c r="I260" s="1"/>
      <c r="J260" s="71"/>
    </row>
    <row r="261" spans="1:10" ht="16.2" thickBot="1" x14ac:dyDescent="0.35">
      <c r="A261" s="17"/>
      <c r="B261" s="17"/>
      <c r="C261" s="17"/>
      <c r="D261" s="55"/>
      <c r="E261" s="55"/>
      <c r="F261" s="39"/>
      <c r="G261" s="39"/>
      <c r="I261" s="1"/>
    </row>
    <row r="262" spans="1:10" ht="13.8" thickTop="1" x14ac:dyDescent="0.25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10" x14ac:dyDescent="0.25">
      <c r="A263" s="140"/>
      <c r="B263" s="141"/>
      <c r="C263" s="142"/>
      <c r="D263" s="138"/>
      <c r="E263" s="138"/>
      <c r="F263" s="138"/>
      <c r="G263" s="139"/>
    </row>
    <row r="264" spans="1:10" x14ac:dyDescent="0.25">
      <c r="A264" s="109"/>
      <c r="B264" s="109"/>
      <c r="C264" s="109"/>
      <c r="D264" s="110"/>
      <c r="E264" s="110"/>
      <c r="F264" s="110"/>
      <c r="G264" s="110"/>
    </row>
    <row r="265" spans="1:10" x14ac:dyDescent="0.25">
      <c r="A265" s="111" t="s">
        <v>12</v>
      </c>
      <c r="B265" s="112">
        <f>SUMIF($A$1:$A$258,"TYPE 1",$B$1:$B$258)</f>
        <v>0</v>
      </c>
      <c r="C265" s="112">
        <f>SUMIF($A$1:$A$258,"TYPE 1",$C$1:$C$258)</f>
        <v>0</v>
      </c>
      <c r="D265" s="110">
        <f>SUMIF($A$1:$A$258,"TYPE 1",$D$1:$D$258)</f>
        <v>0</v>
      </c>
      <c r="E265" s="110">
        <f>SUMIF($A$1:$A$258,"TYPE 1",$E$1:$E$258)</f>
        <v>0</v>
      </c>
      <c r="F265" s="110">
        <f>SUMIF($A$1:$A$258,"TYPE 1",$F$1:$F$258)</f>
        <v>0</v>
      </c>
      <c r="G265" s="110">
        <f>SUMIF($A$1:$A$258,"TYPE 1",$G$1:$G$258)</f>
        <v>0</v>
      </c>
    </row>
    <row r="266" spans="1:10" x14ac:dyDescent="0.25">
      <c r="A266" s="111" t="s">
        <v>13</v>
      </c>
      <c r="B266" s="112">
        <f>SUMIF($A$1:$A$258,"TYPE 2",$B$1:$B$258)</f>
        <v>0</v>
      </c>
      <c r="C266" s="112">
        <f>SUMIF($A$1:$A$258,"TYPE 2",$C$1:$C$258)</f>
        <v>0</v>
      </c>
      <c r="D266" s="110">
        <f>SUMIF($A$1:$A$258,"TYPE 2",$D$1:$D$258)</f>
        <v>0</v>
      </c>
      <c r="E266" s="110">
        <f>SUMIF($A$1:$A$258,"TYPE 2",$E$1:$E$258)</f>
        <v>0</v>
      </c>
      <c r="F266" s="110">
        <f>SUMIF($A$1:$A$258,"TYPE 2",$F$1:$F$258)</f>
        <v>0</v>
      </c>
      <c r="G266" s="110">
        <f>SUMIF($A$1:$A$258,"TYPE 2",$G$1:$G$258)</f>
        <v>0</v>
      </c>
    </row>
    <row r="267" spans="1:10" x14ac:dyDescent="0.25">
      <c r="A267" s="111" t="s">
        <v>16</v>
      </c>
      <c r="B267" s="112">
        <f>SUMIF($A$1:$A$258,"TYPE 3",$B$1:$B$258)</f>
        <v>0</v>
      </c>
      <c r="C267" s="112">
        <f>SUMIF($A$1:$A$258,"TYPE 3",$C$1:$C$258)</f>
        <v>0</v>
      </c>
      <c r="D267" s="110">
        <f>SUMIF($A$1:$A$258,"TYPE 3",$D$1:$D$258)</f>
        <v>0</v>
      </c>
      <c r="E267" s="110">
        <f>SUMIF($A$1:$A$258,"TYPE 3",$E$1:$E$258)</f>
        <v>0</v>
      </c>
      <c r="F267" s="110">
        <f>SUMIF($A$1:$A$258,"TYPE 3",$F$1:$F$258)</f>
        <v>0</v>
      </c>
      <c r="G267" s="110">
        <f>SUMIF($A$1:$A$258,"TYPE 3",$G$1:$G$258)</f>
        <v>0</v>
      </c>
    </row>
    <row r="268" spans="1:10" x14ac:dyDescent="0.25">
      <c r="A268" s="111" t="s">
        <v>17</v>
      </c>
      <c r="B268" s="112">
        <f>SUMIF($A$1:$A$258,"TYPE 4",$B$1:$B$258)</f>
        <v>0</v>
      </c>
      <c r="C268" s="112">
        <f>SUMIF($A$1:$A$258,"TYPE 4",$C$1:$C$258)</f>
        <v>0</v>
      </c>
      <c r="D268" s="110">
        <f>SUMIF($A$1:$A$258,"TYPE 4",$D$1:$D$258)</f>
        <v>0</v>
      </c>
      <c r="E268" s="110">
        <f>SUMIF($A$1:$A$258,"TYPE 4",$E$1:$E$258)</f>
        <v>0</v>
      </c>
      <c r="F268" s="110">
        <f>SUMIF($A$1:$A$258,"TYPE 4",$F$1:$F$258)</f>
        <v>0</v>
      </c>
      <c r="G268" s="110">
        <f>SUMIF($A$1:$A$258,"TYPE 4",$G$1:$G$258)</f>
        <v>0</v>
      </c>
    </row>
    <row r="269" spans="1:10" ht="13.8" thickBot="1" x14ac:dyDescent="0.3">
      <c r="A269" s="113" t="s">
        <v>14</v>
      </c>
      <c r="B269" s="114">
        <f>SUMIF($A$1:$A$258,"TYPE 5",$B$1:$B$258)</f>
        <v>0</v>
      </c>
      <c r="C269" s="114">
        <f>SUMIF($A$1:$A$258,"TYPE 5",$C$1:$C$258)</f>
        <v>0</v>
      </c>
      <c r="D269" s="115">
        <f>SUMIF($A$1:$A$258,"TYPE 5",$D$1:$D$258)</f>
        <v>0</v>
      </c>
      <c r="E269" s="115">
        <f>SUMIF($A$1:$A$258,"TYPE 5",$E$1:$E$258)</f>
        <v>0</v>
      </c>
      <c r="F269" s="115">
        <f>SUMIF($A$1:$A$258,"TYPE 5",$F$1:$F$258)</f>
        <v>0</v>
      </c>
      <c r="G269" s="115">
        <f>SUMIF($A$1:$A$258,"TYPE 5",$G$1:$G$258)</f>
        <v>0</v>
      </c>
    </row>
    <row r="270" spans="1:10" ht="13.8" thickBot="1" x14ac:dyDescent="0.3">
      <c r="A270" s="116" t="s">
        <v>15</v>
      </c>
      <c r="B270" s="117">
        <f>SUM(B265:B269)</f>
        <v>0</v>
      </c>
      <c r="C270" s="117">
        <f t="shared" ref="C270:E270" si="32">SUM(C265:C269)</f>
        <v>0</v>
      </c>
      <c r="D270" s="118">
        <f t="shared" si="32"/>
        <v>0</v>
      </c>
      <c r="E270" s="118">
        <f t="shared" si="32"/>
        <v>0</v>
      </c>
      <c r="F270" s="118">
        <f>SUM(F265:F269)</f>
        <v>0</v>
      </c>
      <c r="G270" s="119">
        <f>SUM(G265:G269)</f>
        <v>0</v>
      </c>
    </row>
    <row r="271" spans="1:10" x14ac:dyDescent="0.25">
      <c r="A271" s="128"/>
      <c r="B271" s="128"/>
      <c r="C271" s="128"/>
      <c r="D271" s="128"/>
      <c r="E271" s="47"/>
      <c r="F271" s="39"/>
      <c r="G271" s="39"/>
    </row>
    <row r="272" spans="1:10" x14ac:dyDescent="0.25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5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5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5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5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FOURTH QUARTER FY 2023
APRIL - JUNE&amp;"Arial,Regular"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2025</vt:lpstr>
      <vt:lpstr>1st FY 2025</vt:lpstr>
      <vt:lpstr>2nd FY 2025</vt:lpstr>
      <vt:lpstr>3rd FY 2025</vt:lpstr>
      <vt:lpstr>4th FY 2025</vt:lpstr>
    </vt:vector>
  </TitlesOfParts>
  <Company>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"Donder" Stevens</dc:creator>
  <cp:lastModifiedBy>Wanda Anderson</cp:lastModifiedBy>
  <cp:lastPrinted>2025-04-07T12:32:35Z</cp:lastPrinted>
  <dcterms:created xsi:type="dcterms:W3CDTF">2001-07-11T20:25:32Z</dcterms:created>
  <dcterms:modified xsi:type="dcterms:W3CDTF">2025-04-08T13:09:04Z</dcterms:modified>
</cp:coreProperties>
</file>