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G50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G32" i="1" l="1"/>
  <c r="H32" i="1" s="1"/>
  <c r="H28" i="1"/>
  <c r="B32" i="1"/>
  <c r="F50" i="1"/>
  <c r="G9" i="1"/>
  <c r="C10" i="1"/>
  <c r="C11" i="1"/>
  <c r="D28" i="1"/>
  <c r="D30" i="1"/>
  <c r="E30" i="1" s="1"/>
  <c r="D32" i="1" l="1"/>
  <c r="E32" i="1" s="1"/>
  <c r="E28" i="1"/>
  <c r="G13" i="1"/>
  <c r="H9" i="1"/>
  <c r="H13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<sst xmlns="http://schemas.openxmlformats.org/spreadsheetml/2006/main" count="60" uniqueCount="41">
  <si>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</si>
  <si>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</si>
  <si>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</si>
  <si>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</si>
  <si>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</si>
  <si>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</si>
  <si>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</si>
  <si>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</si>
  <si>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</si>
  <si>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</si>
  <si>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</si>
  <si>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</si>
  <si>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</si>
  <si>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</si>
  <si>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</si>
  <si>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</si>
  <si>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</si>
  <si>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</si>
  <si>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</si>
  <si>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</si>
  <si>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</si>
  <si>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</si>
  <si>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</si>
  <si>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</si>
  <si>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</si>
  <si>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</si>
  <si>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</si>
  <si>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</si>
  <si>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</si>
  <si>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</si>
  <si>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</si>
  <si>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</si>
  <si>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</si>
  <si>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</si>
  <si>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DECEMBER 31,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</si>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</sst>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33712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ferrara/LOCALS~1/Temp/notesCA4BC9/2012-12%20December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."/>
      <sheetName val="Sheet1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13" sqref="C13"/>
    </sheetView>
  </sheetViews>
  <sheetFormatPr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.9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.9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.9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f>'[1]Riverboat Revenue'!C8</f>
        <v>31</v>
      </c>
      <c r="D9" s="26">
        <v>163869</v>
      </c>
      <c r="E9" s="27">
        <v>15348907.380000001</v>
      </c>
      <c r="F9" s="28">
        <f>E9*0.18</f>
        <v>2762803.3284</v>
      </c>
      <c r="G9" s="28">
        <f>E9-F9</f>
        <v>12586104.051600002</v>
      </c>
      <c r="H9" s="29">
        <f>G9*0.185</f>
        <v>2328429.2495460003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f>C9</f>
        <v>31</v>
      </c>
      <c r="D10" s="34">
        <v>91219</v>
      </c>
      <c r="E10" s="35">
        <v>5777957.3700000001</v>
      </c>
      <c r="F10" s="36">
        <f>E10*0.18</f>
        <v>1040032.3266</v>
      </c>
      <c r="G10" s="36">
        <f>E10-F10</f>
        <v>4737925.0433999998</v>
      </c>
      <c r="H10" s="37">
        <f>G10*0.185</f>
        <v>876516.13302900002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f>C9</f>
        <v>31</v>
      </c>
      <c r="D11" s="34">
        <v>118711</v>
      </c>
      <c r="E11" s="35">
        <v>7891984.7699999996</v>
      </c>
      <c r="F11" s="36">
        <f>E11*0.18</f>
        <v>1420557.2585999998</v>
      </c>
      <c r="G11" s="36">
        <f>E11-F11</f>
        <v>6471427.5113999993</v>
      </c>
      <c r="H11" s="37">
        <f>G11*0.185</f>
        <v>1197214.0896089999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f>C9</f>
        <v>31</v>
      </c>
      <c r="D12" s="41">
        <v>70336</v>
      </c>
      <c r="E12" s="42">
        <v>4174148.62</v>
      </c>
      <c r="F12" s="43">
        <f>E12*0.18</f>
        <v>751346.75159999996</v>
      </c>
      <c r="G12" s="43">
        <f>E12-F12</f>
        <v>3422801.8684</v>
      </c>
      <c r="H12" s="44">
        <f>G12*0.185</f>
        <v>633218.34565399995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444135</v>
      </c>
      <c r="E13" s="43">
        <f>SUM(E9:E12)</f>
        <v>33192998.140000001</v>
      </c>
      <c r="F13" s="43">
        <f>SUM(F9:F12)</f>
        <v>5974739.6651999997</v>
      </c>
      <c r="G13" s="43">
        <f>SUM(G9:G12)</f>
        <v>27218258.474800002</v>
      </c>
      <c r="H13" s="44">
        <f>SUM(H9:H12)</f>
        <v>5035377.8178380001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 x14ac:dyDescent="0.25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 x14ac:dyDescent="0.25">
      <c r="A27" s="63" t="s">
        <v>10</v>
      </c>
      <c r="B27" s="64">
        <v>41244</v>
      </c>
      <c r="C27" s="65">
        <v>41214</v>
      </c>
      <c r="D27" s="66" t="s">
        <v>30</v>
      </c>
      <c r="E27" s="67" t="s">
        <v>31</v>
      </c>
      <c r="F27" s="68">
        <v>40878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 x14ac:dyDescent="0.2">
      <c r="A28" s="69" t="s">
        <v>18</v>
      </c>
      <c r="B28" s="70">
        <f>E9</f>
        <v>15348907.380000001</v>
      </c>
      <c r="C28" s="27">
        <v>14654874.26</v>
      </c>
      <c r="D28" s="71">
        <f>B28-C28</f>
        <v>694033.12000000104</v>
      </c>
      <c r="E28" s="72">
        <f>D28/C28</f>
        <v>4.735851756124184E-2</v>
      </c>
      <c r="F28" s="73">
        <v>14064748.52</v>
      </c>
      <c r="G28" s="74">
        <f>B28-F28</f>
        <v>1284158.8600000013</v>
      </c>
      <c r="H28" s="72">
        <f>G28/F28</f>
        <v>9.1303364448637958E-2</v>
      </c>
      <c r="I28" s="5"/>
      <c r="J28" s="5"/>
      <c r="K28" s="5"/>
      <c r="L28" s="5"/>
    </row>
    <row r="29" spans="1:12" ht="12.75" x14ac:dyDescent="0.2">
      <c r="A29" s="75" t="s">
        <v>19</v>
      </c>
      <c r="B29" s="76">
        <f>E10</f>
        <v>5777957.3700000001</v>
      </c>
      <c r="C29" s="35">
        <v>5584512.7300000004</v>
      </c>
      <c r="D29" s="77">
        <f>B29-C29</f>
        <v>193444.63999999966</v>
      </c>
      <c r="E29" s="78">
        <f>D29/C29</f>
        <v>3.4639484114847678E-2</v>
      </c>
      <c r="F29" s="50">
        <v>5403425.8300000001</v>
      </c>
      <c r="G29" s="79">
        <f>B29-F29</f>
        <v>374531.54000000004</v>
      </c>
      <c r="H29" s="78">
        <f>G29/F29</f>
        <v>6.9313719070702967E-2</v>
      </c>
      <c r="I29" s="5"/>
      <c r="J29" s="5"/>
      <c r="K29" s="5"/>
      <c r="L29" s="5"/>
    </row>
    <row r="30" spans="1:12" ht="12.75" x14ac:dyDescent="0.2">
      <c r="A30" s="75" t="s">
        <v>20</v>
      </c>
      <c r="B30" s="76">
        <f>E11</f>
        <v>7891984.7699999996</v>
      </c>
      <c r="C30" s="35">
        <v>7469370.4299999997</v>
      </c>
      <c r="D30" s="77">
        <f>B30-C30</f>
        <v>422614.33999999985</v>
      </c>
      <c r="E30" s="78">
        <f>D30/C30</f>
        <v>5.6579646699889255E-2</v>
      </c>
      <c r="F30" s="50">
        <v>7967495.0099999998</v>
      </c>
      <c r="G30" s="79">
        <f>B30-F30</f>
        <v>-75510.240000000224</v>
      </c>
      <c r="H30" s="78">
        <f>G30/F30</f>
        <v>-9.4772873914859505E-3</v>
      </c>
      <c r="I30" s="5"/>
      <c r="J30" s="5"/>
      <c r="K30" s="5"/>
      <c r="L30" s="5"/>
    </row>
    <row r="31" spans="1:12" ht="13.5" thickBot="1" x14ac:dyDescent="0.25">
      <c r="A31" s="80" t="s">
        <v>21</v>
      </c>
      <c r="B31" s="81">
        <f>E12</f>
        <v>4174148.62</v>
      </c>
      <c r="C31" s="42">
        <v>4011182.64</v>
      </c>
      <c r="D31" s="82">
        <f>B31-C31</f>
        <v>162965.97999999998</v>
      </c>
      <c r="E31" s="83">
        <f>D31/C31</f>
        <v>4.0627913168271981E-2</v>
      </c>
      <c r="F31" s="84">
        <v>3799341.94</v>
      </c>
      <c r="G31" s="85">
        <f>B31-F31</f>
        <v>374806.68000000017</v>
      </c>
      <c r="H31" s="83">
        <f>G31/F31</f>
        <v>9.8650420498872016E-2</v>
      </c>
      <c r="I31" s="5"/>
      <c r="J31" s="5"/>
      <c r="K31" s="5"/>
      <c r="L31" s="5"/>
    </row>
    <row r="32" spans="1:12" ht="15" customHeight="1" thickBot="1" x14ac:dyDescent="0.25">
      <c r="A32" s="86"/>
      <c r="B32" s="87">
        <f>SUM(B28:B31)</f>
        <v>33192998.140000001</v>
      </c>
      <c r="C32" s="87">
        <f>SUM(C28:C31)</f>
        <v>31719940.060000002</v>
      </c>
      <c r="D32" s="88">
        <f>SUM(D28:D31)</f>
        <v>1473058.0800000005</v>
      </c>
      <c r="E32" s="83">
        <f>D32/C32</f>
        <v>4.6439497590904349E-2</v>
      </c>
      <c r="F32" s="89">
        <f>SUM(F28:F31)</f>
        <v>31235011.300000001</v>
      </c>
      <c r="G32" s="88">
        <f>SUM(G28:G31)</f>
        <v>1957986.8400000012</v>
      </c>
      <c r="H32" s="83">
        <f>G32/F32</f>
        <v>6.2685645322625549E-2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.9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.95" customHeight="1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.95" customHeight="1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6">
        <v>985406</v>
      </c>
      <c r="D46" s="97">
        <v>90562232.120000005</v>
      </c>
      <c r="E46" s="97">
        <f>D46*0.18</f>
        <v>16301201.7816</v>
      </c>
      <c r="F46" s="97">
        <f>D46-E46</f>
        <v>74261030.338400006</v>
      </c>
      <c r="G46" s="97">
        <f>0.185*F46</f>
        <v>13738290.612604002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98">
        <v>655158</v>
      </c>
      <c r="D47" s="99">
        <v>35351803.5</v>
      </c>
      <c r="E47" s="99">
        <f>D47*0.18</f>
        <v>6363324.6299999999</v>
      </c>
      <c r="F47" s="99">
        <f>D47-E47</f>
        <v>28988478.870000001</v>
      </c>
      <c r="G47" s="99">
        <f>0.185*F47</f>
        <v>5362868.5909500001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98">
        <v>739144</v>
      </c>
      <c r="D48" s="99">
        <v>46222944.920000002</v>
      </c>
      <c r="E48" s="99">
        <f>D48*0.18</f>
        <v>8320130.0855999999</v>
      </c>
      <c r="F48" s="99">
        <f>D48-E48</f>
        <v>37902814.834399998</v>
      </c>
      <c r="G48" s="99">
        <f>0.185*F48</f>
        <v>7012020.7443639999</v>
      </c>
      <c r="H48" s="4"/>
      <c r="I48" s="5"/>
      <c r="J48" s="5"/>
      <c r="K48" s="5"/>
      <c r="L48" s="5"/>
    </row>
    <row r="49" spans="1:12" ht="13.5" thickBot="1" x14ac:dyDescent="0.25">
      <c r="A49" s="80" t="s">
        <v>21</v>
      </c>
      <c r="B49" s="39">
        <v>39344</v>
      </c>
      <c r="C49" s="100">
        <v>374052</v>
      </c>
      <c r="D49" s="101">
        <v>23298007.510000002</v>
      </c>
      <c r="E49" s="101">
        <f>D49*0.18</f>
        <v>4193641.3518000003</v>
      </c>
      <c r="F49" s="101">
        <f>D49-E49</f>
        <v>19104366.158200003</v>
      </c>
      <c r="G49" s="101">
        <f>0.185*F49</f>
        <v>3534307.7392670005</v>
      </c>
      <c r="H49" s="4"/>
      <c r="I49" s="5"/>
      <c r="J49" s="5"/>
      <c r="K49" s="5"/>
      <c r="L49" s="5"/>
    </row>
    <row r="50" spans="1:12" ht="15.75" customHeight="1" thickBot="1" x14ac:dyDescent="0.25">
      <c r="A50" s="38" t="s">
        <v>22</v>
      </c>
      <c r="B50" s="39"/>
      <c r="C50" s="100">
        <f>SUM(C46:C49)</f>
        <v>2753760</v>
      </c>
      <c r="D50" s="101">
        <f>SUM(D46:D49)</f>
        <v>195434988.05000001</v>
      </c>
      <c r="E50" s="101">
        <f>SUM(E46:E49)</f>
        <v>35178297.848999999</v>
      </c>
      <c r="F50" s="101">
        <f>SUM(F46:F49)</f>
        <v>160256690.20100001</v>
      </c>
      <c r="G50" s="101">
        <f>SUM(G46:G49)</f>
        <v>29647487.687185001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 x14ac:dyDescent="0.2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 x14ac:dyDescent="0.2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2013-01-15T22:29:06Z</dcterms:created>
  <dcterms:modified xsi:type="dcterms:W3CDTF">2013-01-16T17:15:04Z</dcterms:modified>
</cp:coreProperties>
</file>