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<sst xmlns="http://schemas.openxmlformats.org/spreadsheetml/2006/main" count="66" uniqueCount="41">
  <si>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</si>
  <si>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</si>
  <si>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</si>
  <si>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MAY 2009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</si>
  <si>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</si>
  <si>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</si>
  <si>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</si>
  <si>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</si>
  <si>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</si>
  <si>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</si>
  <si>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</si>
  <si>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</si>
  <si>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</si>
  <si>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</si>
  <si>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</si>
  <si>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</si>
  <si>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</si>
  <si>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</si>
  <si>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</si>
  <si>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</si>
  <si>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</si>
  <si>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</si>
  <si>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</si>
  <si>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</si>
  <si>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</si>
  <si>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</si>
  <si>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</si>
  <si>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</si>
  <si>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</si>
  <si>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</si>
  <si>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</si>
  <si>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</si>
  <si>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2008 -  MAY 31, 2009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</si>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</sst>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2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right"/>
      <protection/>
    </xf>
    <xf numFmtId="176" fontId="1" fillId="0" borderId="2" xfId="0" applyNumberFormat="1" applyFont="1" applyFill="1" applyBorder="1" applyAlignment="1">
      <alignment horizontal="right"/>
    </xf>
    <xf numFmtId="5" fontId="1" fillId="0" borderId="2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right"/>
    </xf>
    <xf numFmtId="5" fontId="1" fillId="0" borderId="7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right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right"/>
      <protection/>
    </xf>
    <xf numFmtId="37" fontId="1" fillId="0" borderId="7" xfId="0" applyNumberFormat="1" applyFont="1" applyFill="1" applyBorder="1" applyAlignment="1" applyProtection="1">
      <alignment horizontal="right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right"/>
      <protection/>
    </xf>
    <xf numFmtId="37" fontId="4" fillId="0" borderId="7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  <xf numFmtId="38" fontId="20" fillId="0" borderId="0" xfId="0" applyNumberFormat="1" applyFont="1" applyFill="1" applyAlignment="1" applyProtection="1">
      <alignment/>
      <protection/>
    </xf>
    <xf numFmtId="38" fontId="20" fillId="0" borderId="0" xfId="0" applyNumberFormat="1" applyFont="1" applyFill="1" applyAlignment="1">
      <alignment/>
    </xf>
    <xf numFmtId="9" fontId="2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2.875" style="8" customWidth="1"/>
    <col min="4" max="4" width="15.50390625" style="8" customWidth="1"/>
    <col min="5" max="5" width="15.25390625" style="8" customWidth="1"/>
    <col min="6" max="6" width="12.5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122018</v>
      </c>
      <c r="E8" s="39">
        <v>8550151.81</v>
      </c>
      <c r="F8" s="40">
        <f aca="true" t="shared" si="0" ref="F8:F20">E8*0.215</f>
        <v>1838282.6391500002</v>
      </c>
      <c r="G8" s="39">
        <v>7518230.58</v>
      </c>
      <c r="H8" s="41">
        <v>8215205.72</v>
      </c>
    </row>
    <row r="9" spans="1:8" ht="15.75" customHeight="1">
      <c r="A9" s="42" t="s">
        <v>18</v>
      </c>
      <c r="B9" s="43">
        <v>36880</v>
      </c>
      <c r="C9" s="44">
        <f aca="true" t="shared" si="1" ref="C9:C19">C8</f>
        <v>31</v>
      </c>
      <c r="D9" s="38">
        <v>299387</v>
      </c>
      <c r="E9" s="45">
        <v>14254774.65</v>
      </c>
      <c r="F9" s="46">
        <f t="shared" si="0"/>
        <v>3064776.5497500002</v>
      </c>
      <c r="G9" s="45">
        <v>13555682.03</v>
      </c>
      <c r="H9" s="47">
        <v>14195341.62</v>
      </c>
    </row>
    <row r="10" spans="1:8" ht="15.75" customHeight="1">
      <c r="A10" s="42" t="s">
        <v>19</v>
      </c>
      <c r="B10" s="43">
        <v>34524</v>
      </c>
      <c r="C10" s="44">
        <f t="shared" si="1"/>
        <v>31</v>
      </c>
      <c r="D10" s="38">
        <v>189447</v>
      </c>
      <c r="E10" s="45">
        <v>20949328.21</v>
      </c>
      <c r="F10" s="46">
        <f t="shared" si="0"/>
        <v>4504105.56515</v>
      </c>
      <c r="G10" s="45">
        <v>20151169.32</v>
      </c>
      <c r="H10" s="47">
        <v>25488633.65</v>
      </c>
    </row>
    <row r="11" spans="1:8" ht="15.75" customHeight="1">
      <c r="A11" s="42" t="s">
        <v>20</v>
      </c>
      <c r="B11" s="43">
        <v>34474</v>
      </c>
      <c r="C11" s="44">
        <f t="shared" si="1"/>
        <v>31</v>
      </c>
      <c r="D11" s="38">
        <v>136529</v>
      </c>
      <c r="E11" s="45">
        <v>8364462.25</v>
      </c>
      <c r="F11" s="46">
        <f t="shared" si="0"/>
        <v>1798359.38375</v>
      </c>
      <c r="G11" s="45">
        <v>7060833.93</v>
      </c>
      <c r="H11" s="47">
        <v>8359493.33</v>
      </c>
    </row>
    <row r="12" spans="1:8" ht="15.75" customHeight="1">
      <c r="A12" s="42" t="s">
        <v>21</v>
      </c>
      <c r="B12" s="43">
        <v>38127</v>
      </c>
      <c r="C12" s="44">
        <f t="shared" si="1"/>
        <v>31</v>
      </c>
      <c r="D12" s="38">
        <v>172000</v>
      </c>
      <c r="E12" s="45">
        <v>11191052.13</v>
      </c>
      <c r="F12" s="46">
        <f t="shared" si="0"/>
        <v>2406076.20795</v>
      </c>
      <c r="G12" s="45">
        <v>9932507.53</v>
      </c>
      <c r="H12" s="47">
        <v>11799797.36</v>
      </c>
    </row>
    <row r="13" spans="1:8" ht="15.75" customHeight="1">
      <c r="A13" s="48" t="s">
        <v>22</v>
      </c>
      <c r="B13" s="49">
        <v>35258</v>
      </c>
      <c r="C13" s="50">
        <f t="shared" si="1"/>
        <v>31</v>
      </c>
      <c r="D13" s="51">
        <v>164048</v>
      </c>
      <c r="E13" s="52">
        <v>11393090.33</v>
      </c>
      <c r="F13" s="53">
        <f t="shared" si="0"/>
        <v>2449514.42095</v>
      </c>
      <c r="G13" s="52">
        <v>10459974.44</v>
      </c>
      <c r="H13" s="54">
        <v>11893290.68</v>
      </c>
    </row>
    <row r="14" spans="1:8" ht="15.75" customHeight="1">
      <c r="A14" s="48" t="s">
        <v>23</v>
      </c>
      <c r="B14" s="49">
        <v>34909</v>
      </c>
      <c r="C14" s="50">
        <f t="shared" si="1"/>
        <v>31</v>
      </c>
      <c r="D14" s="51">
        <v>54603</v>
      </c>
      <c r="E14" s="52">
        <v>2079128.79</v>
      </c>
      <c r="F14" s="53">
        <f t="shared" si="0"/>
        <v>447012.68985</v>
      </c>
      <c r="G14" s="52">
        <v>1899043.21</v>
      </c>
      <c r="H14" s="54">
        <v>2594453.76</v>
      </c>
    </row>
    <row r="15" spans="1:8" ht="15.75" customHeight="1">
      <c r="A15" s="48" t="s">
        <v>24</v>
      </c>
      <c r="B15" s="49">
        <v>38495</v>
      </c>
      <c r="C15" s="50">
        <f t="shared" si="1"/>
        <v>31</v>
      </c>
      <c r="D15" s="51">
        <v>400132</v>
      </c>
      <c r="E15" s="52">
        <v>30143553.74</v>
      </c>
      <c r="F15" s="53">
        <f t="shared" si="0"/>
        <v>6480864.054099999</v>
      </c>
      <c r="G15" s="52">
        <v>25775942.67</v>
      </c>
      <c r="H15" s="54">
        <v>30301820.53</v>
      </c>
    </row>
    <row r="16" spans="1:8" ht="15.75" customHeight="1">
      <c r="A16" s="42" t="s">
        <v>25</v>
      </c>
      <c r="B16" s="43">
        <v>39218</v>
      </c>
      <c r="C16" s="44">
        <f t="shared" si="1"/>
        <v>31</v>
      </c>
      <c r="D16" s="38">
        <v>58972</v>
      </c>
      <c r="E16" s="45">
        <v>4699123.34</v>
      </c>
      <c r="F16" s="46">
        <f t="shared" si="0"/>
        <v>1010311.5181</v>
      </c>
      <c r="G16" s="45">
        <v>4395266.88</v>
      </c>
      <c r="H16" s="47">
        <v>5020832.82</v>
      </c>
    </row>
    <row r="17" spans="1:8" ht="15" customHeight="1">
      <c r="A17" s="42" t="s">
        <v>26</v>
      </c>
      <c r="B17" s="43">
        <v>34552</v>
      </c>
      <c r="C17" s="44">
        <f t="shared" si="1"/>
        <v>31</v>
      </c>
      <c r="D17" s="38">
        <v>162470</v>
      </c>
      <c r="E17" s="45">
        <v>12980599.48</v>
      </c>
      <c r="F17" s="46">
        <f t="shared" si="0"/>
        <v>2790828.8882</v>
      </c>
      <c r="G17" s="45">
        <v>12415283.53</v>
      </c>
      <c r="H17" s="47">
        <v>14212496.51</v>
      </c>
    </row>
    <row r="18" spans="1:8" ht="15.75" customHeight="1">
      <c r="A18" s="42" t="s">
        <v>27</v>
      </c>
      <c r="B18" s="43">
        <v>34582</v>
      </c>
      <c r="C18" s="44">
        <f t="shared" si="1"/>
        <v>31</v>
      </c>
      <c r="D18" s="38">
        <v>93044</v>
      </c>
      <c r="E18" s="45">
        <v>9259837.58</v>
      </c>
      <c r="F18" s="46">
        <f t="shared" si="0"/>
        <v>1990865.0797</v>
      </c>
      <c r="G18" s="45">
        <v>8551443.67</v>
      </c>
      <c r="H18" s="47">
        <v>9793307.77</v>
      </c>
    </row>
    <row r="19" spans="1:8" ht="15.75" customHeight="1">
      <c r="A19" s="48" t="s">
        <v>28</v>
      </c>
      <c r="B19" s="49">
        <v>34607</v>
      </c>
      <c r="C19" s="50">
        <f t="shared" si="1"/>
        <v>31</v>
      </c>
      <c r="D19" s="51">
        <v>85014</v>
      </c>
      <c r="E19" s="52">
        <v>7149560.45</v>
      </c>
      <c r="F19" s="53">
        <f t="shared" si="0"/>
        <v>1537155.49675</v>
      </c>
      <c r="G19" s="52">
        <v>6705784.9</v>
      </c>
      <c r="H19" s="54">
        <v>7670801.64</v>
      </c>
    </row>
    <row r="20" spans="1:8" ht="15.75" customHeight="1" thickBot="1">
      <c r="A20" s="55" t="s">
        <v>29</v>
      </c>
      <c r="B20" s="56">
        <v>34696</v>
      </c>
      <c r="C20" s="50">
        <f>C9</f>
        <v>31</v>
      </c>
      <c r="D20" s="51">
        <v>110508</v>
      </c>
      <c r="E20" s="52">
        <v>11501382.99</v>
      </c>
      <c r="F20" s="53">
        <f t="shared" si="0"/>
        <v>2472797.34285</v>
      </c>
      <c r="G20" s="52">
        <v>11229667.02</v>
      </c>
      <c r="H20" s="54">
        <v>12159362.51</v>
      </c>
    </row>
    <row r="21" spans="1:8" ht="18" customHeight="1" thickBot="1">
      <c r="A21" s="57" t="s">
        <v>30</v>
      </c>
      <c r="B21" s="58" t="s">
        <v>1</v>
      </c>
      <c r="C21" s="59"/>
      <c r="D21" s="60">
        <f>SUM(D8:D20)</f>
        <v>2048172</v>
      </c>
      <c r="E21" s="61">
        <f>SUM(E8:E20)</f>
        <v>152516045.75000003</v>
      </c>
      <c r="F21" s="61">
        <f>SUM(F8:F20)</f>
        <v>32790949.836250003</v>
      </c>
      <c r="G21" s="62">
        <f>SUM(G8:G20)</f>
        <v>139650829.71</v>
      </c>
      <c r="H21" s="61">
        <f>SUM(H8:H20)</f>
        <v>161704837.89999998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0" customFormat="1" ht="12.7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</row>
    <row r="24" spans="1:14" s="70" customFormat="1" ht="12.75">
      <c r="A24" s="69"/>
      <c r="B24" s="69"/>
      <c r="C24" s="69"/>
      <c r="D24" s="69"/>
      <c r="E24" s="68"/>
      <c r="F24" s="68"/>
      <c r="G24" s="68"/>
      <c r="H24" s="68"/>
      <c r="I24" s="71"/>
      <c r="J24" s="71"/>
      <c r="K24" s="71"/>
      <c r="L24" s="71"/>
      <c r="M24" s="71"/>
      <c r="N24" s="69"/>
    </row>
    <row r="25" spans="1:14" s="70" customFormat="1" ht="12.75">
      <c r="A25" s="68"/>
      <c r="B25" s="68"/>
      <c r="C25" s="68"/>
      <c r="D25" s="68"/>
      <c r="E25" s="68"/>
      <c r="F25" s="68"/>
      <c r="G25" s="68"/>
      <c r="H25" s="68"/>
      <c r="I25" s="71"/>
      <c r="J25" s="71"/>
      <c r="K25" s="71"/>
      <c r="L25" s="71"/>
      <c r="M25" s="71"/>
      <c r="N25" s="69"/>
    </row>
    <row r="26" spans="1:14" ht="12.75">
      <c r="A26" s="72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3" t="s">
        <v>32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36</v>
      </c>
      <c r="E33" s="31" t="s">
        <v>37</v>
      </c>
      <c r="F33" s="76"/>
    </row>
    <row r="34" spans="1:6" ht="15.75" customHeight="1">
      <c r="A34" s="35" t="s">
        <v>17</v>
      </c>
      <c r="B34" s="36">
        <v>35342</v>
      </c>
      <c r="C34" s="78">
        <f>D8+1192382</f>
        <v>1314400</v>
      </c>
      <c r="D34" s="79">
        <f>E8+77403871</f>
        <v>85954022.81</v>
      </c>
      <c r="E34" s="80">
        <f aca="true" t="shared" si="2" ref="E34:E46">0.215*D34</f>
        <v>18480114.90415</v>
      </c>
      <c r="F34" s="81"/>
    </row>
    <row r="35" spans="1:7" ht="15.75" customHeight="1">
      <c r="A35" s="42" t="s">
        <v>18</v>
      </c>
      <c r="B35" s="43">
        <v>36880</v>
      </c>
      <c r="C35" s="80">
        <f>D9+2817575</f>
        <v>3116962</v>
      </c>
      <c r="D35" s="82">
        <f>E9+134592572</f>
        <v>148847346.65</v>
      </c>
      <c r="E35" s="80">
        <f t="shared" si="2"/>
        <v>32002179.52975</v>
      </c>
      <c r="F35" s="81"/>
      <c r="G35" s="18"/>
    </row>
    <row r="36" spans="1:6" ht="15.75" customHeight="1">
      <c r="A36" s="42" t="s">
        <v>19</v>
      </c>
      <c r="B36" s="43">
        <v>34524</v>
      </c>
      <c r="C36" s="80">
        <f>D10+1930629</f>
        <v>2120076</v>
      </c>
      <c r="D36" s="82">
        <f>E10+225585220</f>
        <v>246534548.21</v>
      </c>
      <c r="E36" s="80">
        <f t="shared" si="2"/>
        <v>53004927.865150005</v>
      </c>
      <c r="F36" s="81"/>
    </row>
    <row r="37" spans="1:6" ht="15.75" customHeight="1">
      <c r="A37" s="42" t="s">
        <v>20</v>
      </c>
      <c r="B37" s="43">
        <v>34474</v>
      </c>
      <c r="C37" s="80">
        <f>D11+1324246</f>
        <v>1460775</v>
      </c>
      <c r="D37" s="82">
        <f>E11+79492621</f>
        <v>87857083.25</v>
      </c>
      <c r="E37" s="80">
        <f t="shared" si="2"/>
        <v>18889272.89875</v>
      </c>
      <c r="F37" s="81"/>
    </row>
    <row r="38" spans="1:6" ht="15.75" customHeight="1">
      <c r="A38" s="42" t="s">
        <v>21</v>
      </c>
      <c r="B38" s="43">
        <v>38127</v>
      </c>
      <c r="C38" s="80">
        <f>D12+1614293</f>
        <v>1786293</v>
      </c>
      <c r="D38" s="82">
        <f>E12+106486555</f>
        <v>117677607.13</v>
      </c>
      <c r="E38" s="80">
        <f t="shared" si="2"/>
        <v>25300685.53295</v>
      </c>
      <c r="F38" s="81"/>
    </row>
    <row r="39" spans="1:6" ht="16.5" customHeight="1">
      <c r="A39" s="48" t="s">
        <v>38</v>
      </c>
      <c r="B39" s="49">
        <v>35258</v>
      </c>
      <c r="C39" s="83">
        <f>D13+1403179</f>
        <v>1567227</v>
      </c>
      <c r="D39" s="84">
        <f>E13+106958577</f>
        <v>118351667.33</v>
      </c>
      <c r="E39" s="83">
        <f t="shared" si="2"/>
        <v>25445608.47595</v>
      </c>
      <c r="F39" s="76"/>
    </row>
    <row r="40" spans="1:6" ht="15.75" customHeight="1">
      <c r="A40" s="48" t="s">
        <v>23</v>
      </c>
      <c r="B40" s="49">
        <v>34909</v>
      </c>
      <c r="C40" s="83">
        <f>D14+491964</f>
        <v>546567</v>
      </c>
      <c r="D40" s="84">
        <f>E14+19986691</f>
        <v>22065819.79</v>
      </c>
      <c r="E40" s="83">
        <f t="shared" si="2"/>
        <v>4744151.25485</v>
      </c>
      <c r="F40" s="74"/>
    </row>
    <row r="41" spans="1:6" ht="15.75" customHeight="1">
      <c r="A41" s="48" t="s">
        <v>24</v>
      </c>
      <c r="B41" s="49">
        <v>38495</v>
      </c>
      <c r="C41" s="83">
        <f>D15+3628265</f>
        <v>4028397</v>
      </c>
      <c r="D41" s="84">
        <f>E15+272781296</f>
        <v>302924849.74</v>
      </c>
      <c r="E41" s="83">
        <f t="shared" si="2"/>
        <v>65128842.6941</v>
      </c>
      <c r="F41" s="5"/>
    </row>
    <row r="42" spans="1:6" ht="15.75" customHeight="1">
      <c r="A42" s="42" t="s">
        <v>25</v>
      </c>
      <c r="B42" s="43">
        <v>39218</v>
      </c>
      <c r="C42" s="80">
        <f>D16+505421</f>
        <v>564393</v>
      </c>
      <c r="D42" s="82">
        <f>E16+47706244</f>
        <v>52405367.34</v>
      </c>
      <c r="E42" s="80">
        <f t="shared" si="2"/>
        <v>11267153.9781</v>
      </c>
      <c r="F42" s="5"/>
    </row>
    <row r="43" spans="1:6" ht="15.75" customHeight="1">
      <c r="A43" s="42" t="s">
        <v>26</v>
      </c>
      <c r="B43" s="43">
        <v>34552</v>
      </c>
      <c r="C43" s="80">
        <f>D17+1588964</f>
        <v>1751434</v>
      </c>
      <c r="D43" s="82">
        <f>E17+133523220</f>
        <v>146503819.48</v>
      </c>
      <c r="E43" s="80">
        <f t="shared" si="2"/>
        <v>31498321.188199997</v>
      </c>
      <c r="F43" s="85"/>
    </row>
    <row r="44" spans="1:6" ht="15.75" customHeight="1">
      <c r="A44" s="42" t="s">
        <v>27</v>
      </c>
      <c r="B44" s="43">
        <v>34582</v>
      </c>
      <c r="C44" s="80">
        <f>D18+883153</f>
        <v>976197</v>
      </c>
      <c r="D44" s="82">
        <f>E18+89177799</f>
        <v>98437636.58</v>
      </c>
      <c r="E44" s="80">
        <f t="shared" si="2"/>
        <v>21164091.8647</v>
      </c>
      <c r="F44" s="85"/>
    </row>
    <row r="45" spans="1:6" ht="16.5" customHeight="1">
      <c r="A45" s="48" t="s">
        <v>28</v>
      </c>
      <c r="B45" s="49">
        <v>34607</v>
      </c>
      <c r="C45" s="83">
        <f>D19+792513</f>
        <v>877527</v>
      </c>
      <c r="D45" s="84">
        <f>E19+69527205</f>
        <v>76676765.45</v>
      </c>
      <c r="E45" s="83">
        <f t="shared" si="2"/>
        <v>16485504.57175</v>
      </c>
      <c r="F45" s="5"/>
    </row>
    <row r="46" spans="1:6" ht="15.75" customHeight="1" thickBot="1">
      <c r="A46" s="55" t="s">
        <v>29</v>
      </c>
      <c r="B46" s="56">
        <v>34696</v>
      </c>
      <c r="C46" s="83">
        <f>D20+1075211</f>
        <v>1185719</v>
      </c>
      <c r="D46" s="84">
        <f>E20+113842513</f>
        <v>125343895.99</v>
      </c>
      <c r="E46" s="83">
        <f t="shared" si="2"/>
        <v>26948937.637849998</v>
      </c>
      <c r="F46" s="5"/>
    </row>
    <row r="47" spans="1:6" ht="18" customHeight="1" thickBot="1">
      <c r="A47" s="57" t="s">
        <v>30</v>
      </c>
      <c r="B47" s="86"/>
      <c r="C47" s="60">
        <f>SUM(C34:C46)</f>
        <v>21295967</v>
      </c>
      <c r="D47" s="61">
        <f>SUM(D34:D46)</f>
        <v>1629580429.75</v>
      </c>
      <c r="E47" s="61">
        <f>SUM(E34:E46)</f>
        <v>350359792.39625</v>
      </c>
      <c r="F47" s="85"/>
    </row>
    <row r="48" spans="1:6" ht="14.25">
      <c r="A48" s="4"/>
      <c r="B48" s="14"/>
      <c r="C48" s="87"/>
      <c r="D48" s="87"/>
      <c r="E48" s="87"/>
      <c r="F48" s="5"/>
    </row>
    <row r="49" spans="3:5" ht="14.25">
      <c r="C49" s="88"/>
      <c r="D49" s="88"/>
      <c r="E49" s="88"/>
    </row>
    <row r="50" spans="3:5" ht="12.75">
      <c r="C50" s="89"/>
      <c r="D50" s="89"/>
      <c r="E50" s="89"/>
    </row>
  </sheetData>
  <printOptions horizontalCentered="1"/>
  <pageMargins left="0" right="0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2009-06-12T22:28:36Z</dcterms:created>
  <dcterms:modified xsi:type="dcterms:W3CDTF">2009-06-15T13:33:05Z</dcterms:modified>
  <cp:category/>
  <cp:version/>
  <cp:contentType/>
  <cp:contentStatus/>
</cp:coreProperties>
</file>