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Revenues-Monthly\"/>
    </mc:Choice>
  </mc:AlternateContent>
  <bookViews>
    <workbookView xWindow="360" yWindow="75" windowWidth="11340" windowHeight="6795" activeTab="3"/>
  </bookViews>
  <sheets>
    <sheet name="FY 2023" sheetId="8" r:id="rId1"/>
    <sheet name="1st FY 2023" sheetId="6" r:id="rId2"/>
    <sheet name="2nd FY 2023" sheetId="1" r:id="rId3"/>
    <sheet name="3rd FY 2023" sheetId="5" r:id="rId4"/>
    <sheet name="4th FY 2023" sheetId="7" r:id="rId5"/>
  </sheets>
  <calcPr calcId="162913"/>
</workbook>
</file>

<file path=xl/calcChain.xml><?xml version="1.0" encoding="utf-8"?>
<calcChain xmlns="http://schemas.openxmlformats.org/spreadsheetml/2006/main">
  <c r="B267" i="5" l="1"/>
  <c r="B266" i="5"/>
  <c r="C266" i="5"/>
  <c r="B271" i="5" l="1"/>
  <c r="D109" i="5"/>
  <c r="F97" i="5"/>
  <c r="G270" i="5" l="1"/>
  <c r="F258" i="5"/>
  <c r="F257" i="5"/>
  <c r="F256" i="5"/>
  <c r="F233" i="5"/>
  <c r="D125" i="5"/>
  <c r="D49" i="5"/>
  <c r="E41" i="5"/>
  <c r="D41" i="5"/>
  <c r="G32" i="5"/>
  <c r="G270" i="1" l="1"/>
  <c r="D98" i="1"/>
  <c r="D64" i="1"/>
  <c r="B270" i="1"/>
  <c r="B64" i="1"/>
  <c r="C64" i="1"/>
  <c r="G258" i="6" l="1"/>
  <c r="G265" i="6"/>
  <c r="E234" i="6"/>
  <c r="E165" i="6" l="1"/>
  <c r="G270" i="7"/>
  <c r="B270" i="7"/>
  <c r="D266" i="5"/>
  <c r="E266" i="5"/>
  <c r="C267" i="5"/>
  <c r="D267" i="5"/>
  <c r="E267" i="5"/>
  <c r="B268" i="5"/>
  <c r="C268" i="5"/>
  <c r="D268" i="5"/>
  <c r="E268" i="5"/>
  <c r="B269" i="5"/>
  <c r="C269" i="5"/>
  <c r="D269" i="5"/>
  <c r="E269" i="5"/>
  <c r="B270" i="5"/>
  <c r="C270" i="5"/>
  <c r="D270" i="5"/>
  <c r="E270" i="5"/>
  <c r="G266" i="5"/>
  <c r="G267" i="5"/>
  <c r="G268" i="5"/>
  <c r="G269" i="5"/>
  <c r="F222" i="1" l="1"/>
  <c r="F223" i="1"/>
  <c r="F95" i="6"/>
  <c r="F96" i="6"/>
  <c r="F97" i="6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E7" i="8" l="1"/>
  <c r="D7" i="8"/>
  <c r="E258" i="7"/>
  <c r="G198" i="7"/>
  <c r="F85" i="7"/>
  <c r="F86" i="7"/>
  <c r="F87" i="7"/>
  <c r="F88" i="7"/>
  <c r="F89" i="7"/>
  <c r="D234" i="7"/>
  <c r="E234" i="7"/>
  <c r="F233" i="7"/>
  <c r="D224" i="7"/>
  <c r="E57" i="7"/>
  <c r="D49" i="7"/>
  <c r="D190" i="5" l="1"/>
  <c r="G269" i="1" l="1"/>
  <c r="D49" i="1" l="1"/>
  <c r="F185" i="6" l="1"/>
  <c r="F170" i="6"/>
  <c r="F171" i="6"/>
  <c r="D140" i="6"/>
  <c r="G41" i="6"/>
  <c r="B108" i="6" l="1"/>
  <c r="F85" i="1" l="1"/>
  <c r="F86" i="1"/>
  <c r="F87" i="1"/>
  <c r="F88" i="1"/>
  <c r="F89" i="1"/>
  <c r="F28" i="6"/>
  <c r="F29" i="6"/>
  <c r="F30" i="6"/>
  <c r="F31" i="6"/>
  <c r="F247" i="7" l="1"/>
  <c r="G242" i="7"/>
  <c r="F79" i="7"/>
  <c r="E32" i="7"/>
  <c r="F28" i="7"/>
  <c r="F29" i="7"/>
  <c r="F30" i="7"/>
  <c r="F31" i="7"/>
  <c r="G265" i="7" l="1"/>
  <c r="G147" i="7" l="1"/>
  <c r="G108" i="7"/>
  <c r="F104" i="7"/>
  <c r="F105" i="7"/>
  <c r="F106" i="7"/>
  <c r="F107" i="7"/>
  <c r="F103" i="7"/>
  <c r="D90" i="7"/>
  <c r="F96" i="7"/>
  <c r="G15" i="7"/>
  <c r="G64" i="5" l="1"/>
  <c r="C64" i="5"/>
  <c r="G266" i="1" l="1"/>
  <c r="B265" i="1" l="1"/>
  <c r="C217" i="1"/>
  <c r="D147" i="6" l="1"/>
  <c r="G140" i="6"/>
  <c r="C250" i="6"/>
  <c r="B217" i="6"/>
  <c r="C49" i="6"/>
  <c r="C7" i="6"/>
  <c r="F12" i="1"/>
  <c r="E23" i="7" l="1"/>
  <c r="B32" i="7" l="1"/>
  <c r="B23" i="7"/>
  <c r="B15" i="7"/>
  <c r="B7" i="7"/>
  <c r="B156" i="7"/>
  <c r="C156" i="7"/>
  <c r="D15" i="5" l="1"/>
  <c r="B99" i="5" l="1"/>
  <c r="G23" i="1" l="1"/>
  <c r="B258" i="1"/>
  <c r="D265" i="6" l="1"/>
  <c r="G172" i="7" l="1"/>
  <c r="E165" i="7"/>
  <c r="E147" i="7"/>
  <c r="C243" i="5" l="1"/>
  <c r="B243" i="5"/>
  <c r="G72" i="5" l="1"/>
  <c r="E23" i="5"/>
  <c r="F6" i="5"/>
  <c r="E15" i="1" l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9" i="7" l="1"/>
  <c r="F198" i="5" l="1"/>
  <c r="F197" i="5"/>
  <c r="F196" i="5"/>
  <c r="F195" i="5"/>
  <c r="F250" i="5"/>
  <c r="F249" i="5"/>
  <c r="F248" i="5"/>
  <c r="F242" i="5"/>
  <c r="F241" i="5"/>
  <c r="F240" i="5"/>
  <c r="F234" i="5"/>
  <c r="F232" i="5"/>
  <c r="F231" i="5"/>
  <c r="F230" i="5"/>
  <c r="F224" i="5"/>
  <c r="F223" i="5"/>
  <c r="F217" i="5"/>
  <c r="F216" i="5"/>
  <c r="F215" i="5"/>
  <c r="F214" i="5"/>
  <c r="F208" i="5"/>
  <c r="F207" i="5"/>
  <c r="F206" i="5"/>
  <c r="F205" i="5"/>
  <c r="F204" i="5"/>
  <c r="F189" i="5"/>
  <c r="F188" i="5"/>
  <c r="F187" i="5"/>
  <c r="F186" i="5"/>
  <c r="F180" i="5"/>
  <c r="F179" i="5"/>
  <c r="F178" i="5"/>
  <c r="F172" i="5"/>
  <c r="F171" i="5"/>
  <c r="F165" i="5"/>
  <c r="F164" i="5"/>
  <c r="F163" i="5"/>
  <c r="F162" i="5"/>
  <c r="F156" i="5"/>
  <c r="F155" i="5"/>
  <c r="F154" i="5"/>
  <c r="F153" i="5"/>
  <c r="F147" i="5"/>
  <c r="F146" i="5"/>
  <c r="F140" i="5"/>
  <c r="F139" i="5"/>
  <c r="F138" i="5"/>
  <c r="F132" i="5"/>
  <c r="F131" i="5"/>
  <c r="F130" i="5"/>
  <c r="F124" i="5"/>
  <c r="F123" i="5"/>
  <c r="F122" i="5"/>
  <c r="F115" i="5"/>
  <c r="F114" i="5"/>
  <c r="F108" i="5"/>
  <c r="F107" i="5"/>
  <c r="F106" i="5"/>
  <c r="F105" i="5"/>
  <c r="F104" i="5"/>
  <c r="F98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1" i="7"/>
  <c r="F240" i="7"/>
  <c r="F239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6" i="5"/>
  <c r="C116" i="5"/>
  <c r="D116" i="5"/>
  <c r="E116" i="5"/>
  <c r="G116" i="5"/>
  <c r="F97" i="7"/>
  <c r="F95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22" i="7"/>
  <c r="F21" i="7"/>
  <c r="F20" i="7"/>
  <c r="F14" i="7"/>
  <c r="F13" i="7"/>
  <c r="F12" i="7"/>
  <c r="F6" i="7"/>
  <c r="F5" i="7"/>
  <c r="F4" i="7"/>
  <c r="F269" i="7" l="1"/>
  <c r="F116" i="5"/>
  <c r="F157" i="5" l="1"/>
  <c r="F125" i="5"/>
  <c r="F90" i="5"/>
  <c r="F72" i="5"/>
  <c r="B56" i="8"/>
  <c r="C56" i="8"/>
  <c r="E56" i="8"/>
  <c r="G56" i="8"/>
  <c r="D56" i="8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D258" i="7"/>
  <c r="C258" i="7"/>
  <c r="B258" i="7"/>
  <c r="G250" i="7"/>
  <c r="F250" i="7"/>
  <c r="E250" i="7"/>
  <c r="D250" i="7"/>
  <c r="C250" i="7"/>
  <c r="B250" i="7"/>
  <c r="E242" i="7"/>
  <c r="D242" i="7"/>
  <c r="C242" i="7"/>
  <c r="B242" i="7"/>
  <c r="G234" i="7"/>
  <c r="C234" i="7"/>
  <c r="B234" i="7"/>
  <c r="G224" i="7"/>
  <c r="E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E108" i="7"/>
  <c r="D108" i="7"/>
  <c r="C108" i="7"/>
  <c r="B108" i="7"/>
  <c r="G98" i="7"/>
  <c r="E98" i="7"/>
  <c r="D98" i="7"/>
  <c r="C98" i="7"/>
  <c r="B98" i="7"/>
  <c r="G90" i="7"/>
  <c r="E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C49" i="7"/>
  <c r="B49" i="7"/>
  <c r="G41" i="7"/>
  <c r="E41" i="7"/>
  <c r="D41" i="7"/>
  <c r="C41" i="7"/>
  <c r="B41" i="7"/>
  <c r="F41" i="7"/>
  <c r="G32" i="7"/>
  <c r="D32" i="7"/>
  <c r="C32" i="7"/>
  <c r="F267" i="7"/>
  <c r="G23" i="7"/>
  <c r="D23" i="7"/>
  <c r="C23" i="7"/>
  <c r="F23" i="7"/>
  <c r="E15" i="7"/>
  <c r="D15" i="7"/>
  <c r="C15" i="7"/>
  <c r="G7" i="7"/>
  <c r="E7" i="7"/>
  <c r="D7" i="7"/>
  <c r="C7" i="7"/>
  <c r="G271" i="5"/>
  <c r="G259" i="5"/>
  <c r="E259" i="5"/>
  <c r="D259" i="5"/>
  <c r="C259" i="5"/>
  <c r="B259" i="5"/>
  <c r="G251" i="5"/>
  <c r="E251" i="5"/>
  <c r="D251" i="5"/>
  <c r="C251" i="5"/>
  <c r="B251" i="5"/>
  <c r="F251" i="5"/>
  <c r="G243" i="5"/>
  <c r="E243" i="5"/>
  <c r="D243" i="5"/>
  <c r="G235" i="5"/>
  <c r="E235" i="5"/>
  <c r="D235" i="5"/>
  <c r="C235" i="5"/>
  <c r="B235" i="5"/>
  <c r="G225" i="5"/>
  <c r="E225" i="5"/>
  <c r="D225" i="5"/>
  <c r="C225" i="5"/>
  <c r="B225" i="5"/>
  <c r="G218" i="5"/>
  <c r="E218" i="5"/>
  <c r="D218" i="5"/>
  <c r="C218" i="5"/>
  <c r="B218" i="5"/>
  <c r="G209" i="5"/>
  <c r="E209" i="5"/>
  <c r="D209" i="5"/>
  <c r="C209" i="5"/>
  <c r="B209" i="5"/>
  <c r="F209" i="5"/>
  <c r="G199" i="5"/>
  <c r="E199" i="5"/>
  <c r="D199" i="5"/>
  <c r="C199" i="5"/>
  <c r="B199" i="5"/>
  <c r="G190" i="5"/>
  <c r="E190" i="5"/>
  <c r="C190" i="5"/>
  <c r="B190" i="5"/>
  <c r="G181" i="5"/>
  <c r="E181" i="5"/>
  <c r="D181" i="5"/>
  <c r="C181" i="5"/>
  <c r="B181" i="5"/>
  <c r="G173" i="5"/>
  <c r="E173" i="5"/>
  <c r="D173" i="5"/>
  <c r="C173" i="5"/>
  <c r="B173" i="5"/>
  <c r="G166" i="5"/>
  <c r="E166" i="5"/>
  <c r="D166" i="5"/>
  <c r="C166" i="5"/>
  <c r="B166" i="5"/>
  <c r="G157" i="5"/>
  <c r="E157" i="5"/>
  <c r="D157" i="5"/>
  <c r="C157" i="5"/>
  <c r="B157" i="5"/>
  <c r="G148" i="5"/>
  <c r="E148" i="5"/>
  <c r="D148" i="5"/>
  <c r="C148" i="5"/>
  <c r="B148" i="5"/>
  <c r="F148" i="5"/>
  <c r="G141" i="5"/>
  <c r="E141" i="5"/>
  <c r="D141" i="5"/>
  <c r="C141" i="5"/>
  <c r="B141" i="5"/>
  <c r="G133" i="5"/>
  <c r="E133" i="5"/>
  <c r="D133" i="5"/>
  <c r="C133" i="5"/>
  <c r="B133" i="5"/>
  <c r="G125" i="5"/>
  <c r="E125" i="5"/>
  <c r="C125" i="5"/>
  <c r="B125" i="5"/>
  <c r="G109" i="5"/>
  <c r="E109" i="5"/>
  <c r="C109" i="5"/>
  <c r="B109" i="5"/>
  <c r="G99" i="5"/>
  <c r="E99" i="5"/>
  <c r="D99" i="5"/>
  <c r="C99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E64" i="5"/>
  <c r="D64" i="5"/>
  <c r="B64" i="5"/>
  <c r="F64" i="5"/>
  <c r="G49" i="5"/>
  <c r="E49" i="5"/>
  <c r="C49" i="5"/>
  <c r="B49" i="5"/>
  <c r="G41" i="5"/>
  <c r="C41" i="5"/>
  <c r="B41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E266" i="1"/>
  <c r="D266" i="1"/>
  <c r="C266" i="1"/>
  <c r="B266" i="1"/>
  <c r="G265" i="1"/>
  <c r="E265" i="1"/>
  <c r="D265" i="1"/>
  <c r="C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G49" i="1"/>
  <c r="E49" i="1"/>
  <c r="C49" i="1"/>
  <c r="B49" i="1"/>
  <c r="G41" i="1"/>
  <c r="E41" i="1"/>
  <c r="D41" i="1"/>
  <c r="C41" i="1"/>
  <c r="B41" i="1"/>
  <c r="G32" i="1"/>
  <c r="E32" i="1"/>
  <c r="D32" i="1"/>
  <c r="C32" i="1"/>
  <c r="B32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E265" i="6"/>
  <c r="D269" i="6"/>
  <c r="D268" i="6"/>
  <c r="D267" i="6"/>
  <c r="D266" i="6"/>
  <c r="B270" i="6" l="1"/>
  <c r="G270" i="6"/>
  <c r="B242" i="8"/>
  <c r="D271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258" i="8"/>
  <c r="B165" i="8"/>
  <c r="B140" i="8"/>
  <c r="B64" i="8"/>
  <c r="D57" i="8"/>
  <c r="B267" i="8"/>
  <c r="B32" i="8"/>
  <c r="F7" i="5"/>
  <c r="F243" i="5"/>
  <c r="F141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G41" i="8"/>
  <c r="G165" i="8"/>
  <c r="G23" i="8"/>
  <c r="D98" i="8"/>
  <c r="D140" i="8"/>
  <c r="D180" i="8"/>
  <c r="G72" i="8"/>
  <c r="D90" i="8"/>
  <c r="G90" i="8"/>
  <c r="G108" i="8"/>
  <c r="D156" i="8"/>
  <c r="G21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8" i="5"/>
  <c r="D224" i="8"/>
  <c r="G98" i="8"/>
  <c r="G234" i="8"/>
  <c r="G132" i="8"/>
  <c r="G124" i="8"/>
  <c r="D49" i="8"/>
  <c r="D32" i="8"/>
  <c r="G267" i="8"/>
  <c r="F270" i="5"/>
  <c r="F23" i="5"/>
  <c r="F269" i="5"/>
  <c r="F99" i="5"/>
  <c r="F133" i="5"/>
  <c r="F181" i="5"/>
  <c r="F199" i="5"/>
  <c r="F225" i="5"/>
  <c r="F235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6" i="5"/>
  <c r="F41" i="5"/>
  <c r="F80" i="5"/>
  <c r="F166" i="5"/>
  <c r="F259" i="5"/>
  <c r="E271" i="5"/>
  <c r="G115" i="8"/>
  <c r="F267" i="5"/>
  <c r="F15" i="5"/>
  <c r="F32" i="5"/>
  <c r="F109" i="5"/>
  <c r="F173" i="5"/>
  <c r="F190" i="5"/>
  <c r="F218" i="5"/>
  <c r="C271" i="5"/>
  <c r="D72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F4" i="6"/>
  <c r="F4" i="8" s="1"/>
  <c r="F5" i="6"/>
  <c r="F5" i="8" s="1"/>
  <c r="F6" i="6"/>
  <c r="F6" i="8" s="1"/>
  <c r="B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8"/>
  <c r="F29" i="8"/>
  <c r="F30" i="8"/>
  <c r="F31" i="8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8"/>
  <c r="F96" i="8"/>
  <c r="F97" i="8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E140" i="6"/>
  <c r="F145" i="6"/>
  <c r="F145" i="8" s="1"/>
  <c r="F146" i="6"/>
  <c r="F146" i="8" s="1"/>
  <c r="B147" i="6"/>
  <c r="C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G165" i="6"/>
  <c r="F170" i="8"/>
  <c r="F171" i="8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8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70" i="8" l="1"/>
  <c r="F270" i="7"/>
  <c r="F271" i="5"/>
  <c r="F270" i="1"/>
  <c r="D270" i="8"/>
  <c r="F265" i="6"/>
  <c r="F54" i="8"/>
  <c r="F57" i="8" s="1"/>
  <c r="F57" i="6"/>
  <c r="F7" i="6"/>
  <c r="F64" i="8"/>
  <c r="F23" i="8"/>
  <c r="F49" i="8"/>
  <c r="F15" i="8"/>
  <c r="E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<sst xmlns="http://schemas.openxmlformats.org/spreadsheetml/2006/main" count="3086" uniqueCount="69">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</sst>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14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7" fillId="0" borderId="10" xfId="0" applyNumberFormat="1" applyFont="1" applyBorder="1"/>
    <xf numFmtId="0" fontId="7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0" fontId="5" fillId="0" borderId="0" xfId="0" applyFont="1"/>
    <xf numFmtId="0" fontId="0" fillId="0" borderId="11" xfId="0" applyBorder="1"/>
    <xf numFmtId="38" fontId="5" fillId="0" borderId="8" xfId="1" applyNumberFormat="1" applyFill="1" applyBorder="1" applyAlignment="1"/>
    <xf numFmtId="40" fontId="5" fillId="0" borderId="8" xfId="1" applyNumberFormat="1" applyFill="1" applyBorder="1"/>
    <xf numFmtId="0" fontId="5" fillId="2" borderId="12" xfId="1" applyFill="1" applyBorder="1" applyAlignment="1">
      <alignment horizontal="center"/>
    </xf>
    <xf numFmtId="0" fontId="5" fillId="2" borderId="0" xfId="1" applyFill="1" applyBorder="1" applyAlignment="1">
      <alignment horizontal="center"/>
    </xf>
    <xf numFmtId="40" fontId="5" fillId="2" borderId="0" xfId="1" applyNumberFormat="1" applyFill="1" applyBorder="1" applyAlignment="1">
      <alignment horizontal="center"/>
    </xf>
    <xf numFmtId="40" fontId="5" fillId="2" borderId="13" xfId="1" applyNumberFormat="1" applyFill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7" fillId="0" borderId="11" xfId="0" applyNumberFormat="1" applyFont="1" applyBorder="1"/>
    <xf numFmtId="4" fontId="5" fillId="0" borderId="11" xfId="0" applyNumberFormat="1" applyFont="1" applyBorder="1"/>
    <xf numFmtId="0" fontId="5" fillId="0" borderId="11" xfId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0" fontId="5" fillId="2" borderId="0" xfId="1" applyNumberFormat="1" applyFont="1" applyFill="1" applyBorder="1" applyAlignment="1">
      <alignment horizontal="center"/>
    </xf>
    <xf numFmtId="40" fontId="5" fillId="2" borderId="13" xfId="1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5" fillId="0" borderId="11" xfId="2" applyFont="1" applyBorder="1"/>
    <xf numFmtId="0" fontId="5" fillId="0" borderId="14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7" fillId="0" borderId="14" xfId="0" applyNumberFormat="1" applyFont="1" applyBorder="1"/>
    <xf numFmtId="4" fontId="5" fillId="0" borderId="14" xfId="0" applyNumberFormat="1" applyFont="1" applyBorder="1"/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40" fontId="5" fillId="0" borderId="16" xfId="2" applyNumberFormat="1" applyFont="1" applyBorder="1"/>
    <xf numFmtId="40" fontId="5" fillId="0" borderId="17" xfId="2" applyNumberFormat="1" applyFont="1" applyBorder="1"/>
    <xf numFmtId="0" fontId="7" fillId="0" borderId="14" xfId="0" applyFont="1" applyBorder="1" applyAlignment="1">
      <alignment horizontal="center"/>
    </xf>
    <xf numFmtId="43" fontId="5" fillId="0" borderId="14" xfId="2" applyFont="1" applyBorder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40" fontId="3" fillId="0" borderId="16" xfId="2" applyNumberFormat="1" applyFont="1" applyBorder="1"/>
    <xf numFmtId="40" fontId="3" fillId="0" borderId="17" xfId="2" applyNumberFormat="1" applyFont="1" applyBorder="1"/>
    <xf numFmtId="4" fontId="0" fillId="0" borderId="11" xfId="0" applyNumberFormat="1" applyBorder="1"/>
    <xf numFmtId="0" fontId="7" fillId="0" borderId="11" xfId="0" applyFont="1" applyBorder="1"/>
    <xf numFmtId="0" fontId="7" fillId="0" borderId="14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1" xfId="1" applyBorder="1"/>
    <xf numFmtId="40" fontId="5" fillId="0" borderId="11" xfId="1" applyNumberFormat="1" applyBorder="1"/>
    <xf numFmtId="0" fontId="5" fillId="0" borderId="11" xfId="1" applyBorder="1" applyAlignment="1"/>
    <xf numFmtId="38" fontId="5" fillId="0" borderId="11" xfId="1" applyNumberFormat="1" applyBorder="1"/>
    <xf numFmtId="0" fontId="5" fillId="0" borderId="14" xfId="1" applyBorder="1" applyAlignment="1"/>
    <xf numFmtId="38" fontId="5" fillId="0" borderId="14" xfId="1" applyNumberFormat="1" applyBorder="1"/>
    <xf numFmtId="40" fontId="5" fillId="0" borderId="14" xfId="1" applyNumberFormat="1" applyBorder="1"/>
    <xf numFmtId="0" fontId="5" fillId="0" borderId="15" xfId="1" applyBorder="1" applyAlignment="1"/>
    <xf numFmtId="38" fontId="5" fillId="0" borderId="16" xfId="1" applyNumberFormat="1" applyBorder="1" applyAlignment="1"/>
    <xf numFmtId="40" fontId="5" fillId="0" borderId="16" xfId="1" applyNumberFormat="1" applyBorder="1"/>
    <xf numFmtId="40" fontId="5" fillId="0" borderId="17" xfId="1" applyNumberFormat="1" applyBorder="1"/>
    <xf numFmtId="4" fontId="5" fillId="0" borderId="0" xfId="1" applyNumberFormat="1" applyAlignment="1">
      <alignment horizontal="right"/>
    </xf>
    <xf numFmtId="4" fontId="5" fillId="0" borderId="0" xfId="1" applyNumberFormat="1" applyFont="1" applyAlignment="1">
      <alignment horizontal="right"/>
    </xf>
    <xf numFmtId="0" fontId="5" fillId="0" borderId="9" xfId="1" applyFont="1" applyBorder="1" applyAlignment="1">
      <alignment horizontal="right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  <xf numFmtId="40" fontId="5" fillId="3" borderId="0" xfId="1" applyNumberFormat="1" applyFill="1" applyBorder="1" applyAlignment="1">
      <alignment horizontal="center" wrapText="1"/>
    </xf>
    <xf numFmtId="40" fontId="5" fillId="3" borderId="13" xfId="1" applyNumberFormat="1" applyFill="1" applyBorder="1" applyAlignment="1">
      <alignment horizontal="center" wrapText="1"/>
    </xf>
    <xf numFmtId="0" fontId="5" fillId="3" borderId="12" xfId="1" applyFill="1" applyBorder="1" applyAlignment="1">
      <alignment horizontal="center" wrapText="1"/>
    </xf>
    <xf numFmtId="0" fontId="5" fillId="3" borderId="0" xfId="1" applyFill="1" applyBorder="1" applyAlignment="1">
      <alignment horizontal="center" wrapText="1"/>
    </xf>
    <xf numFmtId="0" fontId="8" fillId="3" borderId="0" xfId="1" applyFont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zoomScale="200" zoomScaleNormal="100" zoomScalePageLayoutView="200" workbookViewId="0">
      <selection activeCell="B4" sqref="B4:E7"/>
    </sheetView>
  </sheetViews>
  <sheetFormatPr defaultColWidth="9.140625" defaultRowHeight="12.75" x14ac:dyDescent="0.2"/>
  <cols>
    <col min="1" max="1" width="12" style="6" customWidth="1"/>
    <col min="2" max="2" width="9.140625" style="6" customWidth="1"/>
    <col min="3" max="3" width="6.42578125" style="6" customWidth="1"/>
    <col min="4" max="5" width="16.7109375" style="37" bestFit="1" customWidth="1"/>
    <col min="6" max="7" width="15.140625" style="37" bestFit="1" customWidth="1"/>
    <col min="8" max="10" width="16.85546875" style="6" bestFit="1" customWidth="1"/>
    <col min="11" max="11" width="15.7109375" style="6" bestFit="1" customWidth="1"/>
    <col min="12" max="16384" width="9.140625" style="6"/>
  </cols>
  <sheetData>
    <row r="1" spans="1:8" ht="13.5" thickBot="1" x14ac:dyDescent="0.25">
      <c r="A1" s="21" t="s">
        <v>18</v>
      </c>
      <c r="B1" s="21"/>
      <c r="G1" s="40"/>
      <c r="H1" s="21"/>
    </row>
    <row r="2" spans="1:8" ht="13.5" thickTop="1" x14ac:dyDescent="0.2">
      <c r="A2" s="20" t="s">
        <v>1</v>
      </c>
      <c r="B2" s="19" t="s">
        <v>2</v>
      </c>
      <c r="C2" s="19" t="s">
        <v>2</v>
      </c>
      <c r="D2" s="41" t="s">
        <v>7</v>
      </c>
      <c r="E2" s="41" t="s">
        <v>7</v>
      </c>
      <c r="F2" s="41" t="s">
        <v>5</v>
      </c>
      <c r="G2" s="42" t="s">
        <v>10</v>
      </c>
      <c r="H2" s="21"/>
    </row>
    <row r="3" spans="1:8" ht="13.5" thickBot="1" x14ac:dyDescent="0.25">
      <c r="A3" s="18" t="s">
        <v>0</v>
      </c>
      <c r="B3" s="17" t="s">
        <v>3</v>
      </c>
      <c r="C3" s="17" t="s">
        <v>4</v>
      </c>
      <c r="D3" s="43" t="s">
        <v>8</v>
      </c>
      <c r="E3" s="43" t="s">
        <v>9</v>
      </c>
      <c r="F3" s="43" t="s">
        <v>6</v>
      </c>
      <c r="G3" s="44" t="s">
        <v>11</v>
      </c>
    </row>
    <row r="4" spans="1:8" ht="13.5" thickTop="1" x14ac:dyDescent="0.2">
      <c r="A4" s="11" t="s">
        <v>12</v>
      </c>
      <c r="B4" s="11">
        <f>'4th FY 2023'!B4</f>
        <v>0</v>
      </c>
      <c r="C4" s="11">
        <f>'4th FY 2023'!C4</f>
        <v>0</v>
      </c>
      <c r="D4" s="45">
        <f>'1st FY 2023'!D4+'2nd FY 2023'!D4+'3rd FY 2023'!D4+'4th FY 2023'!D4</f>
        <v>5203207</v>
      </c>
      <c r="E4" s="45">
        <f>'1st FY 2023'!E4+'2nd FY 2023'!E4+'3rd FY 2023'!E4+'4th FY 2023'!E4</f>
        <v>3625071.85</v>
      </c>
      <c r="F4" s="45">
        <f>'1st FY 2023'!F4+'2nd FY 2023'!F4+'3rd FY 2023'!F4+'4th FY 2023'!F4</f>
        <v>1578135.1500000001</v>
      </c>
      <c r="G4" s="45">
        <f>'1st FY 2023'!G4+'2nd FY 2023'!G4+'3rd FY 2023'!G4+'4th FY 2023'!G4</f>
        <v>410315.14</v>
      </c>
    </row>
    <row r="5" spans="1:8" x14ac:dyDescent="0.2">
      <c r="A5" s="11" t="s">
        <v>13</v>
      </c>
      <c r="B5" s="11">
        <f>'4th FY 2023'!B5</f>
        <v>0</v>
      </c>
      <c r="C5" s="11">
        <f>'4th FY 2023'!C5</f>
        <v>0</v>
      </c>
      <c r="D5" s="45">
        <f>'1st FY 2023'!D5+'2nd FY 2023'!D5+'3rd FY 2023'!D5+'4th FY 2023'!D5</f>
        <v>1392151</v>
      </c>
      <c r="E5" s="45">
        <f>'1st FY 2023'!E5+'2nd FY 2023'!E5+'3rd FY 2023'!E5+'4th FY 2023'!E5</f>
        <v>981072.75</v>
      </c>
      <c r="F5" s="45">
        <f>'1st FY 2023'!F5+'2nd FY 2023'!F5+'3rd FY 2023'!F5+'4th FY 2023'!F5</f>
        <v>411078.25</v>
      </c>
      <c r="G5" s="45">
        <f>'1st FY 2023'!G5+'2nd FY 2023'!G5+'3rd FY 2023'!G5+'4th FY 2023'!G5</f>
        <v>106880.35</v>
      </c>
    </row>
    <row r="6" spans="1:8" x14ac:dyDescent="0.2">
      <c r="A6" s="23" t="s">
        <v>14</v>
      </c>
      <c r="B6" s="11">
        <f>'4th FY 2023'!B6</f>
        <v>0</v>
      </c>
      <c r="C6" s="11">
        <f>'4th FY 2023'!C6</f>
        <v>0</v>
      </c>
      <c r="D6" s="45">
        <f>'1st FY 2023'!D6+'2nd FY 2023'!D6+'3rd FY 2023'!D6+'4th FY 2023'!D6</f>
        <v>88370919.350000009</v>
      </c>
      <c r="E6" s="45">
        <f>'1st FY 2023'!E6+'2nd FY 2023'!E6+'3rd FY 2023'!E6+'4th FY 2023'!E6</f>
        <v>65184544.049999997</v>
      </c>
      <c r="F6" s="45">
        <f>'1st FY 2023'!F6+'2nd FY 2023'!F6+'3rd FY 2023'!F6+'4th FY 2023'!F6</f>
        <v>23186375.300000001</v>
      </c>
      <c r="G6" s="45">
        <f>'1st FY 2023'!G6+'2nd FY 2023'!G6+'3rd FY 2023'!G6+'4th FY 2023'!G6</f>
        <v>7535571.9700000007</v>
      </c>
    </row>
    <row r="7" spans="1:8" x14ac:dyDescent="0.2">
      <c r="A7" s="27" t="s">
        <v>15</v>
      </c>
      <c r="B7" s="27">
        <f t="shared" ref="B7:G7" si="0">SUM(B4:B6)</f>
        <v>0</v>
      </c>
      <c r="C7" s="27">
        <f t="shared" si="0"/>
        <v>0</v>
      </c>
      <c r="D7" s="46">
        <f t="shared" si="0"/>
        <v>94966277.350000009</v>
      </c>
      <c r="E7" s="46">
        <f t="shared" si="0"/>
        <v>69790688.649999991</v>
      </c>
      <c r="F7" s="46">
        <f t="shared" si="0"/>
        <v>25175588.699999999</v>
      </c>
      <c r="G7" s="46">
        <f t="shared" si="0"/>
        <v>8052767.4600000009</v>
      </c>
    </row>
    <row r="8" spans="1:8" x14ac:dyDescent="0.2">
      <c r="A8" s="23"/>
      <c r="B8" s="23"/>
      <c r="C8" s="23"/>
      <c r="D8" s="47"/>
      <c r="E8" s="47"/>
      <c r="F8" s="47"/>
      <c r="G8" s="47"/>
    </row>
    <row r="9" spans="1:8" ht="13.5" thickBot="1" x14ac:dyDescent="0.25">
      <c r="A9" s="21" t="s">
        <v>19</v>
      </c>
      <c r="B9" s="21"/>
      <c r="C9" s="29"/>
      <c r="D9" s="48"/>
      <c r="E9" s="48"/>
      <c r="F9" s="48"/>
      <c r="G9" s="48"/>
    </row>
    <row r="10" spans="1:8" ht="13.5" thickTop="1" x14ac:dyDescent="0.2">
      <c r="A10" s="30" t="s">
        <v>1</v>
      </c>
      <c r="B10" s="31" t="s">
        <v>2</v>
      </c>
      <c r="C10" s="31" t="s">
        <v>2</v>
      </c>
      <c r="D10" s="49" t="s">
        <v>7</v>
      </c>
      <c r="E10" s="49" t="s">
        <v>7</v>
      </c>
      <c r="F10" s="49" t="s">
        <v>5</v>
      </c>
      <c r="G10" s="50" t="s">
        <v>10</v>
      </c>
    </row>
    <row r="11" spans="1:8" ht="13.5" thickBot="1" x14ac:dyDescent="0.25">
      <c r="A11" s="33" t="s">
        <v>0</v>
      </c>
      <c r="B11" s="34" t="s">
        <v>3</v>
      </c>
      <c r="C11" s="34" t="s">
        <v>4</v>
      </c>
      <c r="D11" s="51" t="s">
        <v>8</v>
      </c>
      <c r="E11" s="51" t="s">
        <v>9</v>
      </c>
      <c r="F11" s="51" t="s">
        <v>6</v>
      </c>
      <c r="G11" s="52" t="s">
        <v>11</v>
      </c>
    </row>
    <row r="12" spans="1:8" ht="13.5" thickTop="1" x14ac:dyDescent="0.2">
      <c r="A12" s="23" t="s">
        <v>12</v>
      </c>
      <c r="B12" s="11">
        <f>'4th FY 2023'!B12</f>
        <v>0</v>
      </c>
      <c r="C12" s="11">
        <f>'4th FY 2023'!C12</f>
        <v>0</v>
      </c>
      <c r="D12" s="45">
        <f>'1st FY 2023'!D12+'2nd FY 2023'!D12+'3rd FY 2023'!D12+'4th FY 2023'!D12</f>
        <v>1699682</v>
      </c>
      <c r="E12" s="45">
        <f>'1st FY 2023'!E12+'2nd FY 2023'!E12+'3rd FY 2023'!E12+'4th FY 2023'!E12</f>
        <v>1199024.3500000001</v>
      </c>
      <c r="F12" s="45">
        <f>'1st FY 2023'!F12+'2nd FY 2023'!F12+'3rd FY 2023'!F12+'4th FY 2023'!F12</f>
        <v>500657.64999999997</v>
      </c>
      <c r="G12" s="45">
        <f>'1st FY 2023'!G12+'2nd FY 2023'!G12+'3rd FY 2023'!G12+'4th FY 2023'!G12</f>
        <v>130170.99</v>
      </c>
    </row>
    <row r="13" spans="1:8" x14ac:dyDescent="0.2">
      <c r="A13" s="23" t="s">
        <v>13</v>
      </c>
      <c r="B13" s="11">
        <f>'4th FY 2023'!B13</f>
        <v>0</v>
      </c>
      <c r="C13" s="11">
        <f>'4th FY 2023'!C13</f>
        <v>0</v>
      </c>
      <c r="D13" s="45">
        <f>'1st FY 2023'!D13+'2nd FY 2023'!D13+'3rd FY 2023'!D13+'4th FY 2023'!D13</f>
        <v>1072351</v>
      </c>
      <c r="E13" s="45">
        <f>'1st FY 2023'!E13+'2nd FY 2023'!E13+'3rd FY 2023'!E13+'4th FY 2023'!E13</f>
        <v>735013.3</v>
      </c>
      <c r="F13" s="45">
        <f>'1st FY 2023'!F13+'2nd FY 2023'!F13+'3rd FY 2023'!F13+'4th FY 2023'!F13</f>
        <v>337337.69999999995</v>
      </c>
      <c r="G13" s="45">
        <f>'1st FY 2023'!G13+'2nd FY 2023'!G13+'3rd FY 2023'!G13+'4th FY 2023'!G13</f>
        <v>87707.81</v>
      </c>
    </row>
    <row r="14" spans="1:8" x14ac:dyDescent="0.2">
      <c r="A14" s="23" t="s">
        <v>14</v>
      </c>
      <c r="B14" s="11">
        <f>'4th FY 2023'!B14</f>
        <v>0</v>
      </c>
      <c r="C14" s="11">
        <f>'4th FY 2023'!C14</f>
        <v>0</v>
      </c>
      <c r="D14" s="45">
        <f>'1st FY 2023'!D14+'2nd FY 2023'!D14+'3rd FY 2023'!D14+'4th FY 2023'!D14</f>
        <v>20749403</v>
      </c>
      <c r="E14" s="45">
        <f>'1st FY 2023'!E14+'2nd FY 2023'!E14+'3rd FY 2023'!E14+'4th FY 2023'!E14</f>
        <v>15039141.9</v>
      </c>
      <c r="F14" s="45">
        <f>'1st FY 2023'!F14+'2nd FY 2023'!F14+'3rd FY 2023'!F14+'4th FY 2023'!F14</f>
        <v>5710261.0999999996</v>
      </c>
      <c r="G14" s="45">
        <f>'1st FY 2023'!G14+'2nd FY 2023'!G14+'3rd FY 2023'!G14+'4th FY 2023'!G14</f>
        <v>1855834.8599999999</v>
      </c>
    </row>
    <row r="15" spans="1:8" x14ac:dyDescent="0.2">
      <c r="A15" s="27" t="s">
        <v>15</v>
      </c>
      <c r="B15" s="27">
        <f t="shared" ref="B15:G15" si="1">SUM(B12:B14)</f>
        <v>0</v>
      </c>
      <c r="C15" s="27">
        <f t="shared" si="1"/>
        <v>0</v>
      </c>
      <c r="D15" s="46">
        <f t="shared" si="1"/>
        <v>23521436</v>
      </c>
      <c r="E15" s="46">
        <f t="shared" si="1"/>
        <v>16973179.550000001</v>
      </c>
      <c r="F15" s="46">
        <f t="shared" si="1"/>
        <v>6548256.4499999993</v>
      </c>
      <c r="G15" s="46">
        <f t="shared" si="1"/>
        <v>2073713.66</v>
      </c>
    </row>
    <row r="16" spans="1:8" x14ac:dyDescent="0.2">
      <c r="A16" s="23"/>
      <c r="B16" s="23"/>
      <c r="C16" s="23"/>
      <c r="D16" s="47"/>
      <c r="E16" s="47"/>
      <c r="F16" s="47"/>
      <c r="G16" s="47"/>
    </row>
    <row r="17" spans="1:7" ht="13.5" thickBot="1" x14ac:dyDescent="0.25">
      <c r="A17" s="21" t="s">
        <v>20</v>
      </c>
      <c r="B17" s="21"/>
      <c r="C17" s="29"/>
      <c r="D17" s="48"/>
      <c r="E17" s="48"/>
      <c r="F17" s="48"/>
      <c r="G17" s="48"/>
    </row>
    <row r="18" spans="1:7" ht="13.5" thickTop="1" x14ac:dyDescent="0.2">
      <c r="A18" s="30" t="s">
        <v>1</v>
      </c>
      <c r="B18" s="31" t="s">
        <v>2</v>
      </c>
      <c r="C18" s="31" t="s">
        <v>2</v>
      </c>
      <c r="D18" s="49" t="s">
        <v>7</v>
      </c>
      <c r="E18" s="49" t="s">
        <v>7</v>
      </c>
      <c r="F18" s="49" t="s">
        <v>5</v>
      </c>
      <c r="G18" s="50" t="s">
        <v>10</v>
      </c>
    </row>
    <row r="19" spans="1:7" ht="13.5" thickBot="1" x14ac:dyDescent="0.25">
      <c r="A19" s="33" t="s">
        <v>0</v>
      </c>
      <c r="B19" s="34" t="s">
        <v>3</v>
      </c>
      <c r="C19" s="34" t="s">
        <v>4</v>
      </c>
      <c r="D19" s="51" t="s">
        <v>8</v>
      </c>
      <c r="E19" s="51" t="s">
        <v>9</v>
      </c>
      <c r="F19" s="51" t="s">
        <v>6</v>
      </c>
      <c r="G19" s="52" t="s">
        <v>11</v>
      </c>
    </row>
    <row r="20" spans="1:7" ht="13.5" thickTop="1" x14ac:dyDescent="0.2">
      <c r="A20" s="23" t="s">
        <v>12</v>
      </c>
      <c r="B20" s="11">
        <f>'4th FY 2023'!B20</f>
        <v>0</v>
      </c>
      <c r="C20" s="11">
        <f>'4th FY 2023'!C20</f>
        <v>0</v>
      </c>
      <c r="D20" s="45">
        <f>'1st FY 2023'!D20+'2nd FY 2023'!D20+'3rd FY 2023'!D20+'4th FY 2023'!D20</f>
        <v>1733723</v>
      </c>
      <c r="E20" s="45">
        <f>'1st FY 2023'!E20+'2nd FY 2023'!E20+'3rd FY 2023'!E20+'4th FY 2023'!E20</f>
        <v>1129945.55</v>
      </c>
      <c r="F20" s="45">
        <f>'1st FY 2023'!F20+'2nd FY 2023'!F20+'3rd FY 2023'!F20+'4th FY 2023'!F20</f>
        <v>603777.44999999995</v>
      </c>
      <c r="G20" s="45">
        <f>'1st FY 2023'!G20+'2nd FY 2023'!G20+'3rd FY 2023'!G20+'4th FY 2023'!G20</f>
        <v>156982.14000000001</v>
      </c>
    </row>
    <row r="21" spans="1:7" x14ac:dyDescent="0.2">
      <c r="A21" s="23" t="s">
        <v>13</v>
      </c>
      <c r="B21" s="11">
        <f>'4th FY 2023'!B21</f>
        <v>0</v>
      </c>
      <c r="C21" s="11">
        <f>'4th FY 2023'!C21</f>
        <v>0</v>
      </c>
      <c r="D21" s="45">
        <f>'1st FY 2023'!D21+'2nd FY 2023'!D21+'3rd FY 2023'!D21+'4th FY 2023'!D21</f>
        <v>766798</v>
      </c>
      <c r="E21" s="45">
        <f>'1st FY 2023'!E21+'2nd FY 2023'!E21+'3rd FY 2023'!E21+'4th FY 2023'!E21</f>
        <v>515558.2</v>
      </c>
      <c r="F21" s="45">
        <f>'1st FY 2023'!F21+'2nd FY 2023'!F21+'3rd FY 2023'!F21+'4th FY 2023'!F21</f>
        <v>251239.80000000002</v>
      </c>
      <c r="G21" s="45">
        <f>'1st FY 2023'!G21+'2nd FY 2023'!G21+'3rd FY 2023'!G21+'4th FY 2023'!G21</f>
        <v>65322.350000000006</v>
      </c>
    </row>
    <row r="22" spans="1:7" x14ac:dyDescent="0.2">
      <c r="A22" s="23" t="s">
        <v>14</v>
      </c>
      <c r="B22" s="11">
        <f>'4th FY 2023'!B22</f>
        <v>0</v>
      </c>
      <c r="C22" s="11">
        <f>'4th FY 2023'!C22</f>
        <v>0</v>
      </c>
      <c r="D22" s="45">
        <f>'1st FY 2023'!D22+'2nd FY 2023'!D22+'3rd FY 2023'!D22+'4th FY 2023'!D22</f>
        <v>13270653.199999999</v>
      </c>
      <c r="E22" s="45">
        <f>'1st FY 2023'!E22+'2nd FY 2023'!E22+'3rd FY 2023'!E22+'4th FY 2023'!E22</f>
        <v>9434631.4000000004</v>
      </c>
      <c r="F22" s="45">
        <f>'1st FY 2023'!F22+'2nd FY 2023'!F22+'3rd FY 2023'!F22+'4th FY 2023'!F22</f>
        <v>3836021.7999999993</v>
      </c>
      <c r="G22" s="45">
        <f>'1st FY 2023'!G22+'2nd FY 2023'!G22+'3rd FY 2023'!G22+'4th FY 2023'!G22</f>
        <v>1246707.0899999999</v>
      </c>
    </row>
    <row r="23" spans="1:7" x14ac:dyDescent="0.2">
      <c r="A23" s="27" t="s">
        <v>15</v>
      </c>
      <c r="B23" s="27">
        <f t="shared" ref="B23:G23" si="2">SUM(B20:B22)</f>
        <v>0</v>
      </c>
      <c r="C23" s="27">
        <f t="shared" si="2"/>
        <v>0</v>
      </c>
      <c r="D23" s="46">
        <f t="shared" si="2"/>
        <v>15771174.199999999</v>
      </c>
      <c r="E23" s="46">
        <f t="shared" si="2"/>
        <v>11080135.15</v>
      </c>
      <c r="F23" s="46">
        <f t="shared" si="2"/>
        <v>4691039.0499999989</v>
      </c>
      <c r="G23" s="46">
        <f t="shared" si="2"/>
        <v>1469011.5799999998</v>
      </c>
    </row>
    <row r="24" spans="1:7" x14ac:dyDescent="0.2">
      <c r="A24" s="29"/>
      <c r="B24" s="29"/>
      <c r="C24" s="29"/>
      <c r="D24" s="48"/>
      <c r="E24" s="48"/>
      <c r="F24" s="48"/>
      <c r="G24" s="48"/>
    </row>
    <row r="25" spans="1:7" ht="13.5" thickBot="1" x14ac:dyDescent="0.25">
      <c r="A25" s="21" t="s">
        <v>21</v>
      </c>
      <c r="B25" s="21"/>
      <c r="C25" s="29"/>
      <c r="D25" s="48"/>
      <c r="E25" s="48"/>
      <c r="F25" s="48"/>
      <c r="G25" s="48"/>
    </row>
    <row r="26" spans="1:7" ht="13.5" thickTop="1" x14ac:dyDescent="0.2">
      <c r="A26" s="30" t="s">
        <v>1</v>
      </c>
      <c r="B26" s="31" t="s">
        <v>2</v>
      </c>
      <c r="C26" s="31" t="s">
        <v>2</v>
      </c>
      <c r="D26" s="49" t="s">
        <v>7</v>
      </c>
      <c r="E26" s="49" t="s">
        <v>7</v>
      </c>
      <c r="F26" s="49" t="s">
        <v>5</v>
      </c>
      <c r="G26" s="50" t="s">
        <v>10</v>
      </c>
    </row>
    <row r="27" spans="1:7" ht="13.5" thickBot="1" x14ac:dyDescent="0.25">
      <c r="A27" s="33" t="s">
        <v>0</v>
      </c>
      <c r="B27" s="34" t="s">
        <v>3</v>
      </c>
      <c r="C27" s="34" t="s">
        <v>4</v>
      </c>
      <c r="D27" s="51" t="s">
        <v>8</v>
      </c>
      <c r="E27" s="51" t="s">
        <v>9</v>
      </c>
      <c r="F27" s="51" t="s">
        <v>6</v>
      </c>
      <c r="G27" s="52" t="s">
        <v>11</v>
      </c>
    </row>
    <row r="28" spans="1:7" ht="13.5" thickTop="1" x14ac:dyDescent="0.2">
      <c r="A28" s="23" t="s">
        <v>12</v>
      </c>
      <c r="B28" s="11">
        <f>'4th FY 2023'!B28</f>
        <v>0</v>
      </c>
      <c r="C28" s="11">
        <f>'4th FY 2023'!C28</f>
        <v>0</v>
      </c>
      <c r="D28" s="45">
        <f>'1st FY 2023'!D28+'2nd FY 2023'!D28+'3rd FY 2023'!D28+'4th FY 2023'!D28</f>
        <v>5707235.0999999996</v>
      </c>
      <c r="E28" s="45">
        <f>'1st FY 2023'!E28+'2nd FY 2023'!E28+'3rd FY 2023'!E28+'4th FY 2023'!E28</f>
        <v>3939981.4000000004</v>
      </c>
      <c r="F28" s="45">
        <f>'1st FY 2023'!F28+'2nd FY 2023'!F28+'3rd FY 2023'!F28+'4th FY 2023'!F28</f>
        <v>1767253.7</v>
      </c>
      <c r="G28" s="45">
        <f>'1st FY 2023'!G28+'2nd FY 2023'!G28+'3rd FY 2023'!G28+'4th FY 2023'!G28</f>
        <v>459485.95999999996</v>
      </c>
    </row>
    <row r="29" spans="1:7" x14ac:dyDescent="0.2">
      <c r="A29" s="23" t="s">
        <v>13</v>
      </c>
      <c r="B29" s="11">
        <f>'4th FY 2023'!B29</f>
        <v>0</v>
      </c>
      <c r="C29" s="11">
        <f>'4th FY 2023'!C29</f>
        <v>0</v>
      </c>
      <c r="D29" s="45">
        <f>'1st FY 2023'!D29+'2nd FY 2023'!D29+'3rd FY 2023'!D29+'4th FY 2023'!D29</f>
        <v>1839615</v>
      </c>
      <c r="E29" s="45">
        <f>'1st FY 2023'!E29+'2nd FY 2023'!E29+'3rd FY 2023'!E29+'4th FY 2023'!E29</f>
        <v>1176400.55</v>
      </c>
      <c r="F29" s="45">
        <f>'1st FY 2023'!F29+'2nd FY 2023'!F29+'3rd FY 2023'!F29+'4th FY 2023'!F29</f>
        <v>663214.44999999995</v>
      </c>
      <c r="G29" s="45">
        <f>'1st FY 2023'!G29+'2nd FY 2023'!G29+'3rd FY 2023'!G29+'4th FY 2023'!G29</f>
        <v>172435.75</v>
      </c>
    </row>
    <row r="30" spans="1:7" x14ac:dyDescent="0.2">
      <c r="A30" s="23" t="s">
        <v>16</v>
      </c>
      <c r="B30" s="11">
        <f>'4th FY 2023'!B30</f>
        <v>0</v>
      </c>
      <c r="C30" s="11">
        <f>'4th FY 2023'!C30</f>
        <v>0</v>
      </c>
      <c r="D30" s="45">
        <f>'1st FY 2023'!D30+'2nd FY 2023'!D30+'3rd FY 2023'!D30+'4th FY 2023'!D30</f>
        <v>595465</v>
      </c>
      <c r="E30" s="45">
        <f>'1st FY 2023'!E30+'2nd FY 2023'!E30+'3rd FY 2023'!E30+'4th FY 2023'!E30</f>
        <v>403725.2</v>
      </c>
      <c r="F30" s="45">
        <f>'1st FY 2023'!F30+'2nd FY 2023'!F30+'3rd FY 2023'!F30+'4th FY 2023'!F30</f>
        <v>191739.8</v>
      </c>
      <c r="G30" s="45">
        <f>'1st FY 2023'!G30+'2nd FY 2023'!G30+'3rd FY 2023'!G30+'4th FY 2023'!G30</f>
        <v>49852.35</v>
      </c>
    </row>
    <row r="31" spans="1:7" x14ac:dyDescent="0.2">
      <c r="A31" s="23" t="s">
        <v>14</v>
      </c>
      <c r="B31" s="11">
        <f>'4th FY 2023'!B31</f>
        <v>0</v>
      </c>
      <c r="C31" s="11">
        <f>'4th FY 2023'!C31</f>
        <v>0</v>
      </c>
      <c r="D31" s="45">
        <f>'1st FY 2023'!D31+'2nd FY 2023'!D31+'3rd FY 2023'!D31+'4th FY 2023'!D31</f>
        <v>18468758.050000001</v>
      </c>
      <c r="E31" s="45">
        <f>'1st FY 2023'!E31+'2nd FY 2023'!E31+'3rd FY 2023'!E31+'4th FY 2023'!E31</f>
        <v>13111858.100000001</v>
      </c>
      <c r="F31" s="45">
        <f>'1st FY 2023'!F31+'2nd FY 2023'!F31+'3rd FY 2023'!F31+'4th FY 2023'!F31</f>
        <v>5356899.95</v>
      </c>
      <c r="G31" s="45">
        <f>'1st FY 2023'!G31+'2nd FY 2023'!G31+'3rd FY 2023'!G31+'4th FY 2023'!G31</f>
        <v>1740992.4899999998</v>
      </c>
    </row>
    <row r="32" spans="1:7" x14ac:dyDescent="0.2">
      <c r="A32" s="27" t="s">
        <v>15</v>
      </c>
      <c r="B32" s="27">
        <f t="shared" ref="B32:G32" si="3">SUM(B28:B31)</f>
        <v>0</v>
      </c>
      <c r="C32" s="27">
        <f t="shared" si="3"/>
        <v>0</v>
      </c>
      <c r="D32" s="46">
        <f t="shared" si="3"/>
        <v>26611073.149999999</v>
      </c>
      <c r="E32" s="46">
        <f t="shared" si="3"/>
        <v>18631965.25</v>
      </c>
      <c r="F32" s="46">
        <f t="shared" si="3"/>
        <v>7979107.9000000004</v>
      </c>
      <c r="G32" s="46">
        <f t="shared" si="3"/>
        <v>2422766.5499999998</v>
      </c>
    </row>
    <row r="33" spans="1:7" x14ac:dyDescent="0.2">
      <c r="A33" s="29"/>
      <c r="B33" s="29"/>
      <c r="C33" s="29"/>
      <c r="D33" s="48"/>
      <c r="E33" s="48"/>
      <c r="F33" s="48"/>
      <c r="G33" s="48"/>
    </row>
    <row r="34" spans="1:7" ht="13.5" thickBot="1" x14ac:dyDescent="0.25">
      <c r="A34" s="21" t="s">
        <v>22</v>
      </c>
      <c r="B34" s="21"/>
      <c r="C34" s="29"/>
      <c r="D34" s="48"/>
      <c r="E34" s="48"/>
      <c r="F34" s="48"/>
      <c r="G34" s="48"/>
    </row>
    <row r="35" spans="1:7" ht="13.5" thickTop="1" x14ac:dyDescent="0.2">
      <c r="A35" s="30" t="s">
        <v>1</v>
      </c>
      <c r="B35" s="31" t="s">
        <v>2</v>
      </c>
      <c r="C35" s="31" t="s">
        <v>2</v>
      </c>
      <c r="D35" s="49" t="s">
        <v>7</v>
      </c>
      <c r="E35" s="49" t="s">
        <v>7</v>
      </c>
      <c r="F35" s="49" t="s">
        <v>5</v>
      </c>
      <c r="G35" s="50" t="s">
        <v>10</v>
      </c>
    </row>
    <row r="36" spans="1:7" ht="13.5" thickBot="1" x14ac:dyDescent="0.25">
      <c r="A36" s="33" t="s">
        <v>0</v>
      </c>
      <c r="B36" s="34" t="s">
        <v>3</v>
      </c>
      <c r="C36" s="34" t="s">
        <v>4</v>
      </c>
      <c r="D36" s="51" t="s">
        <v>8</v>
      </c>
      <c r="E36" s="51" t="s">
        <v>9</v>
      </c>
      <c r="F36" s="51" t="s">
        <v>6</v>
      </c>
      <c r="G36" s="52" t="s">
        <v>11</v>
      </c>
    </row>
    <row r="37" spans="1:7" ht="13.5" thickTop="1" x14ac:dyDescent="0.2">
      <c r="A37" s="23" t="s">
        <v>12</v>
      </c>
      <c r="B37" s="11">
        <f>'4th FY 2023'!B37</f>
        <v>0</v>
      </c>
      <c r="C37" s="11">
        <f>'4th FY 2023'!C37</f>
        <v>0</v>
      </c>
      <c r="D37" s="45">
        <f>'1st FY 2023'!D37+'2nd FY 2023'!D37+'3rd FY 2023'!D37+'4th FY 2023'!D37</f>
        <v>15390533</v>
      </c>
      <c r="E37" s="45">
        <f>'1st FY 2023'!E37+'2nd FY 2023'!E37+'3rd FY 2023'!E37+'4th FY 2023'!E37</f>
        <v>11030419.649999999</v>
      </c>
      <c r="F37" s="45">
        <f>'1st FY 2023'!F37+'2nd FY 2023'!F37+'3rd FY 2023'!F37+'4th FY 2023'!F37</f>
        <v>4360113.3499999996</v>
      </c>
      <c r="G37" s="45">
        <f>'1st FY 2023'!G37+'2nd FY 2023'!G37+'3rd FY 2023'!G37+'4th FY 2023'!G37</f>
        <v>1133629.4700000002</v>
      </c>
    </row>
    <row r="38" spans="1:7" x14ac:dyDescent="0.2">
      <c r="A38" s="23" t="s">
        <v>13</v>
      </c>
      <c r="B38" s="11">
        <f>'4th FY 2023'!B38</f>
        <v>0</v>
      </c>
      <c r="C38" s="11">
        <f>'4th FY 2023'!C38</f>
        <v>0</v>
      </c>
      <c r="D38" s="45">
        <f>'1st FY 2023'!D38+'2nd FY 2023'!D38+'3rd FY 2023'!D38+'4th FY 2023'!D38</f>
        <v>5044561.25</v>
      </c>
      <c r="E38" s="45">
        <f>'1st FY 2023'!E38+'2nd FY 2023'!E38+'3rd FY 2023'!E38+'4th FY 2023'!E38</f>
        <v>3353505.05</v>
      </c>
      <c r="F38" s="45">
        <f>'1st FY 2023'!F38+'2nd FY 2023'!F38+'3rd FY 2023'!F38+'4th FY 2023'!F38</f>
        <v>1691056.2</v>
      </c>
      <c r="G38" s="45">
        <f>'1st FY 2023'!G38+'2nd FY 2023'!G38+'3rd FY 2023'!G38+'4th FY 2023'!G38</f>
        <v>439674.61</v>
      </c>
    </row>
    <row r="39" spans="1:7" x14ac:dyDescent="0.2">
      <c r="A39" s="23" t="s">
        <v>16</v>
      </c>
      <c r="B39" s="11">
        <f>'4th FY 2023'!B39</f>
        <v>0</v>
      </c>
      <c r="C39" s="11">
        <f>'4th FY 2023'!C39</f>
        <v>0</v>
      </c>
      <c r="D39" s="45">
        <f>'1st FY 2023'!D39+'2nd FY 2023'!D39+'3rd FY 2023'!D39+'4th FY 2023'!D39</f>
        <v>821772.85</v>
      </c>
      <c r="E39" s="45">
        <f>'1st FY 2023'!E39+'2nd FY 2023'!E39+'3rd FY 2023'!E39+'4th FY 2023'!E39</f>
        <v>543549.94999999995</v>
      </c>
      <c r="F39" s="45">
        <f>'1st FY 2023'!F39+'2nd FY 2023'!F39+'3rd FY 2023'!F39+'4th FY 2023'!F39</f>
        <v>278222.90000000002</v>
      </c>
      <c r="G39" s="45">
        <f>'1st FY 2023'!G39+'2nd FY 2023'!G39+'3rd FY 2023'!G39+'4th FY 2023'!G39</f>
        <v>72337.95</v>
      </c>
    </row>
    <row r="40" spans="1:7" x14ac:dyDescent="0.2">
      <c r="A40" s="23" t="s">
        <v>14</v>
      </c>
      <c r="B40" s="11">
        <f>'4th FY 2023'!B40</f>
        <v>0</v>
      </c>
      <c r="C40" s="11">
        <f>'4th FY 2023'!C40</f>
        <v>0</v>
      </c>
      <c r="D40" s="45">
        <f>'1st FY 2023'!D40+'2nd FY 2023'!D40+'3rd FY 2023'!D40+'4th FY 2023'!D40</f>
        <v>85638824.099999994</v>
      </c>
      <c r="E40" s="45">
        <f>'1st FY 2023'!E40+'2nd FY 2023'!E40+'3rd FY 2023'!E40+'4th FY 2023'!E40</f>
        <v>61715117.200000003</v>
      </c>
      <c r="F40" s="45">
        <f>'1st FY 2023'!F40+'2nd FY 2023'!F40+'3rd FY 2023'!F40+'4th FY 2023'!F40</f>
        <v>23923706.900000002</v>
      </c>
      <c r="G40" s="45">
        <f>'1st FY 2023'!G40+'2nd FY 2023'!G40+'3rd FY 2023'!G40+'4th FY 2023'!G40</f>
        <v>7775204.7400000002</v>
      </c>
    </row>
    <row r="41" spans="1:7" x14ac:dyDescent="0.2">
      <c r="A41" s="27" t="s">
        <v>15</v>
      </c>
      <c r="B41" s="27">
        <f t="shared" ref="B41:G41" si="4">SUM(B37:B40)</f>
        <v>0</v>
      </c>
      <c r="C41" s="27">
        <f t="shared" si="4"/>
        <v>0</v>
      </c>
      <c r="D41" s="46">
        <f t="shared" si="4"/>
        <v>106895691.19999999</v>
      </c>
      <c r="E41" s="46">
        <f t="shared" si="4"/>
        <v>76642591.849999994</v>
      </c>
      <c r="F41" s="46">
        <f t="shared" si="4"/>
        <v>30253099.350000001</v>
      </c>
      <c r="G41" s="46">
        <f t="shared" si="4"/>
        <v>9420846.7699999996</v>
      </c>
    </row>
    <row r="42" spans="1:7" x14ac:dyDescent="0.2">
      <c r="A42" s="29"/>
      <c r="B42" s="29"/>
      <c r="C42" s="29"/>
      <c r="D42" s="48"/>
      <c r="E42" s="48"/>
      <c r="F42" s="48"/>
      <c r="G42" s="48"/>
    </row>
    <row r="43" spans="1:7" ht="13.5" thickBot="1" x14ac:dyDescent="0.25">
      <c r="A43" s="24" t="s">
        <v>23</v>
      </c>
      <c r="B43" s="21"/>
      <c r="C43" s="29"/>
      <c r="D43" s="48"/>
      <c r="E43" s="48"/>
      <c r="F43" s="48"/>
      <c r="G43" s="48"/>
    </row>
    <row r="44" spans="1:7" ht="13.5" thickTop="1" x14ac:dyDescent="0.2">
      <c r="A44" s="30" t="s">
        <v>1</v>
      </c>
      <c r="B44" s="31" t="s">
        <v>2</v>
      </c>
      <c r="C44" s="31" t="s">
        <v>2</v>
      </c>
      <c r="D44" s="49" t="s">
        <v>7</v>
      </c>
      <c r="E44" s="49" t="s">
        <v>7</v>
      </c>
      <c r="F44" s="49" t="s">
        <v>5</v>
      </c>
      <c r="G44" s="50" t="s">
        <v>10</v>
      </c>
    </row>
    <row r="45" spans="1:7" ht="13.5" thickBot="1" x14ac:dyDescent="0.25">
      <c r="A45" s="33" t="s">
        <v>0</v>
      </c>
      <c r="B45" s="34" t="s">
        <v>3</v>
      </c>
      <c r="C45" s="34" t="s">
        <v>4</v>
      </c>
      <c r="D45" s="51" t="s">
        <v>8</v>
      </c>
      <c r="E45" s="51" t="s">
        <v>9</v>
      </c>
      <c r="F45" s="51" t="s">
        <v>6</v>
      </c>
      <c r="G45" s="52" t="s">
        <v>11</v>
      </c>
    </row>
    <row r="46" spans="1:7" ht="13.5" thickTop="1" x14ac:dyDescent="0.2">
      <c r="A46" s="23" t="s">
        <v>12</v>
      </c>
      <c r="B46" s="11">
        <f>'4th FY 2023'!B46</f>
        <v>0</v>
      </c>
      <c r="C46" s="11">
        <f>'4th FY 2023'!C46</f>
        <v>0</v>
      </c>
      <c r="D46" s="45">
        <f>'1st FY 2023'!D46+'2nd FY 2023'!D46+'3rd FY 2023'!D46+'4th FY 2023'!D46</f>
        <v>15156293.6</v>
      </c>
      <c r="E46" s="45">
        <f>'1st FY 2023'!E46+'2nd FY 2023'!E46+'3rd FY 2023'!E46+'4th FY 2023'!E46</f>
        <v>10582096.350000001</v>
      </c>
      <c r="F46" s="45">
        <f>'1st FY 2023'!F46+'2nd FY 2023'!F46+'3rd FY 2023'!F46+'4th FY 2023'!F46</f>
        <v>4574197.25</v>
      </c>
      <c r="G46" s="45">
        <f>'1st FY 2023'!G46+'2nd FY 2023'!G46+'3rd FY 2023'!G46+'4th FY 2023'!G46</f>
        <v>1189291.29</v>
      </c>
    </row>
    <row r="47" spans="1:7" x14ac:dyDescent="0.2">
      <c r="A47" s="23" t="s">
        <v>13</v>
      </c>
      <c r="B47" s="11">
        <f>'4th FY 2023'!B47</f>
        <v>0</v>
      </c>
      <c r="C47" s="11">
        <f>'4th FY 2023'!C47</f>
        <v>0</v>
      </c>
      <c r="D47" s="45">
        <f>'1st FY 2023'!D47+'2nd FY 2023'!D47+'3rd FY 2023'!D47+'4th FY 2023'!D47</f>
        <v>2541203</v>
      </c>
      <c r="E47" s="45">
        <f>'1st FY 2023'!E47+'2nd FY 2023'!E47+'3rd FY 2023'!E47+'4th FY 2023'!E47</f>
        <v>1765472.4500000002</v>
      </c>
      <c r="F47" s="45">
        <f>'1st FY 2023'!F47+'2nd FY 2023'!F47+'3rd FY 2023'!F47+'4th FY 2023'!F47</f>
        <v>775730.54999999993</v>
      </c>
      <c r="G47" s="45">
        <f>'1st FY 2023'!G47+'2nd FY 2023'!G47+'3rd FY 2023'!G47+'4th FY 2023'!G47</f>
        <v>201689.95</v>
      </c>
    </row>
    <row r="48" spans="1:7" x14ac:dyDescent="0.2">
      <c r="A48" s="23" t="s">
        <v>14</v>
      </c>
      <c r="B48" s="11">
        <f>'4th FY 2023'!B48</f>
        <v>0</v>
      </c>
      <c r="C48" s="11">
        <f>'4th FY 2023'!C48</f>
        <v>0</v>
      </c>
      <c r="D48" s="45">
        <f>'1st FY 2023'!D48+'2nd FY 2023'!D48+'3rd FY 2023'!D48+'4th FY 2023'!D48</f>
        <v>125734402.94999999</v>
      </c>
      <c r="E48" s="45">
        <f>'1st FY 2023'!E48+'2nd FY 2023'!E48+'3rd FY 2023'!E48+'4th FY 2023'!E48</f>
        <v>90701504.099999994</v>
      </c>
      <c r="F48" s="45">
        <f>'1st FY 2023'!F48+'2nd FY 2023'!F48+'3rd FY 2023'!F48+'4th FY 2023'!F48</f>
        <v>35032898.849999994</v>
      </c>
      <c r="G48" s="45">
        <f>'1st FY 2023'!G48+'2nd FY 2023'!G48+'3rd FY 2023'!G48+'4th FY 2023'!G48</f>
        <v>11385692.120000001</v>
      </c>
    </row>
    <row r="49" spans="1:7" x14ac:dyDescent="0.2">
      <c r="A49" s="27" t="s">
        <v>15</v>
      </c>
      <c r="B49" s="27">
        <f t="shared" ref="B49:G49" si="5">SUM(B46:B48)</f>
        <v>0</v>
      </c>
      <c r="C49" s="27">
        <f t="shared" si="5"/>
        <v>0</v>
      </c>
      <c r="D49" s="46">
        <f t="shared" si="5"/>
        <v>143431899.54999998</v>
      </c>
      <c r="E49" s="46">
        <f t="shared" si="5"/>
        <v>103049072.89999999</v>
      </c>
      <c r="F49" s="46">
        <f t="shared" si="5"/>
        <v>40382826.649999991</v>
      </c>
      <c r="G49" s="46">
        <f t="shared" si="5"/>
        <v>12776673.360000001</v>
      </c>
    </row>
    <row r="50" spans="1:7" x14ac:dyDescent="0.2">
      <c r="A50" s="29"/>
      <c r="B50" s="29"/>
      <c r="C50" s="29"/>
      <c r="D50" s="48"/>
      <c r="E50" s="48"/>
      <c r="F50" s="48"/>
      <c r="G50" s="48"/>
    </row>
    <row r="51" spans="1:7" ht="13.5" thickBot="1" x14ac:dyDescent="0.25">
      <c r="A51" s="21" t="s">
        <v>24</v>
      </c>
      <c r="B51" s="21"/>
      <c r="C51" s="29"/>
      <c r="D51" s="48"/>
      <c r="E51" s="48"/>
      <c r="F51" s="48"/>
      <c r="G51" s="48"/>
    </row>
    <row r="52" spans="1:7" ht="13.5" thickTop="1" x14ac:dyDescent="0.2">
      <c r="A52" s="30" t="s">
        <v>1</v>
      </c>
      <c r="B52" s="31" t="s">
        <v>2</v>
      </c>
      <c r="C52" s="31" t="s">
        <v>2</v>
      </c>
      <c r="D52" s="49" t="s">
        <v>7</v>
      </c>
      <c r="E52" s="49" t="s">
        <v>7</v>
      </c>
      <c r="F52" s="49" t="s">
        <v>5</v>
      </c>
      <c r="G52" s="50" t="s">
        <v>10</v>
      </c>
    </row>
    <row r="53" spans="1:7" ht="13.5" thickBot="1" x14ac:dyDescent="0.25">
      <c r="A53" s="33" t="s">
        <v>0</v>
      </c>
      <c r="B53" s="34" t="s">
        <v>3</v>
      </c>
      <c r="C53" s="34" t="s">
        <v>4</v>
      </c>
      <c r="D53" s="51" t="s">
        <v>8</v>
      </c>
      <c r="E53" s="51" t="s">
        <v>9</v>
      </c>
      <c r="F53" s="51" t="s">
        <v>6</v>
      </c>
      <c r="G53" s="52" t="s">
        <v>11</v>
      </c>
    </row>
    <row r="54" spans="1:7" ht="13.5" thickTop="1" x14ac:dyDescent="0.2">
      <c r="A54" s="23" t="s">
        <v>12</v>
      </c>
      <c r="B54" s="11">
        <f>'4th FY 2023'!B54</f>
        <v>0</v>
      </c>
      <c r="C54" s="11">
        <f>'4th FY 2023'!C54</f>
        <v>0</v>
      </c>
      <c r="D54" s="45">
        <f>'1st FY 2023'!D54+'2nd FY 2023'!D54+'3rd FY 2023'!D54+'4th FY 2023'!D54</f>
        <v>1132452</v>
      </c>
      <c r="E54" s="45">
        <f>'1st FY 2023'!E54+'2nd FY 2023'!E54+'3rd FY 2023'!E54+'4th FY 2023'!E54</f>
        <v>801863.60000000009</v>
      </c>
      <c r="F54" s="45">
        <f>'1st FY 2023'!F54+'2nd FY 2023'!F54+'3rd FY 2023'!F54+'4th FY 2023'!F54</f>
        <v>330588.39999999997</v>
      </c>
      <c r="G54" s="45">
        <f>'1st FY 2023'!G54+'2nd FY 2023'!G54+'3rd FY 2023'!G54+'4th FY 2023'!G54</f>
        <v>85952.989999999991</v>
      </c>
    </row>
    <row r="55" spans="1:7" x14ac:dyDescent="0.2">
      <c r="A55" s="23" t="s">
        <v>13</v>
      </c>
      <c r="B55" s="11">
        <f>'4th FY 2023'!B55</f>
        <v>0</v>
      </c>
      <c r="C55" s="11">
        <f>'4th FY 2023'!C55</f>
        <v>0</v>
      </c>
      <c r="D55" s="45">
        <f>'1st FY 2023'!D55+'2nd FY 2023'!D55+'3rd FY 2023'!D55+'4th FY 2023'!D55</f>
        <v>234300</v>
      </c>
      <c r="E55" s="45">
        <f>'1st FY 2023'!E55+'2nd FY 2023'!E55+'3rd FY 2023'!E55+'4th FY 2023'!E55</f>
        <v>160566.5</v>
      </c>
      <c r="F55" s="45">
        <f>'1st FY 2023'!F55+'2nd FY 2023'!F55+'3rd FY 2023'!F55+'4th FY 2023'!F55</f>
        <v>73733.5</v>
      </c>
      <c r="G55" s="45">
        <f>'1st FY 2023'!G55+'2nd FY 2023'!G55+'3rd FY 2023'!G55+'4th FY 2023'!G55</f>
        <v>19170.72</v>
      </c>
    </row>
    <row r="56" spans="1:7" x14ac:dyDescent="0.2">
      <c r="A56" s="23" t="s">
        <v>16</v>
      </c>
      <c r="B56" s="11">
        <f>'4th FY 2023'!B56</f>
        <v>0</v>
      </c>
      <c r="C56" s="11">
        <f>'4th FY 2023'!C56</f>
        <v>0</v>
      </c>
      <c r="D56" s="45">
        <f>'1st FY 2023'!D56+'2nd FY 2023'!D56+'3rd FY 2023'!D56+'4th FY 2023'!D56</f>
        <v>179142</v>
      </c>
      <c r="E56" s="45">
        <f>'1st FY 2023'!E56+'2nd FY 2023'!E56+'3rd FY 2023'!E56+'4th FY 2023'!E56</f>
        <v>121728.5</v>
      </c>
      <c r="F56" s="45">
        <f>'1st FY 2023'!F56+'2nd FY 2023'!F56+'3rd FY 2023'!F56+'4th FY 2023'!F56</f>
        <v>57413.5</v>
      </c>
      <c r="G56" s="45">
        <f>'1st FY 2023'!G56+'2nd FY 2023'!G56+'3rd FY 2023'!G56+'4th FY 2023'!G56</f>
        <v>14927.51</v>
      </c>
    </row>
    <row r="57" spans="1:7" x14ac:dyDescent="0.2">
      <c r="A57" s="27" t="s">
        <v>15</v>
      </c>
      <c r="B57" s="27">
        <f>SUM(B54:B55)</f>
        <v>0</v>
      </c>
      <c r="C57" s="27">
        <f>SUM(C54:C55)</f>
        <v>0</v>
      </c>
      <c r="D57" s="46">
        <f>SUM(D54:D56)</f>
        <v>1545894</v>
      </c>
      <c r="E57" s="46">
        <f>SUM(E54:E56)</f>
        <v>1084158.6000000001</v>
      </c>
      <c r="F57" s="46">
        <f>SUM(F54:F56)</f>
        <v>461735.39999999997</v>
      </c>
      <c r="G57" s="46">
        <f>SUM(G54:G56)</f>
        <v>120051.21999999999</v>
      </c>
    </row>
    <row r="58" spans="1:7" x14ac:dyDescent="0.2">
      <c r="A58" s="29"/>
      <c r="B58" s="29"/>
      <c r="C58" s="29"/>
      <c r="D58" s="48"/>
      <c r="E58" s="48"/>
      <c r="F58" s="48"/>
      <c r="G58" s="48"/>
    </row>
    <row r="59" spans="1:7" ht="13.5" thickBot="1" x14ac:dyDescent="0.25">
      <c r="A59" s="21" t="s">
        <v>25</v>
      </c>
      <c r="B59" s="21"/>
      <c r="C59" s="29"/>
      <c r="D59" s="48"/>
      <c r="E59" s="48"/>
      <c r="F59" s="48"/>
      <c r="G59" s="48"/>
    </row>
    <row r="60" spans="1:7" ht="13.5" thickTop="1" x14ac:dyDescent="0.2">
      <c r="A60" s="30" t="s">
        <v>1</v>
      </c>
      <c r="B60" s="31" t="s">
        <v>2</v>
      </c>
      <c r="C60" s="31" t="s">
        <v>2</v>
      </c>
      <c r="D60" s="49" t="s">
        <v>7</v>
      </c>
      <c r="E60" s="49" t="s">
        <v>7</v>
      </c>
      <c r="F60" s="49" t="s">
        <v>5</v>
      </c>
      <c r="G60" s="50" t="s">
        <v>10</v>
      </c>
    </row>
    <row r="61" spans="1:7" ht="13.5" thickBot="1" x14ac:dyDescent="0.25">
      <c r="A61" s="33" t="s">
        <v>0</v>
      </c>
      <c r="B61" s="34" t="s">
        <v>3</v>
      </c>
      <c r="C61" s="34" t="s">
        <v>4</v>
      </c>
      <c r="D61" s="51" t="s">
        <v>8</v>
      </c>
      <c r="E61" s="51" t="s">
        <v>9</v>
      </c>
      <c r="F61" s="51" t="s">
        <v>6</v>
      </c>
      <c r="G61" s="52" t="s">
        <v>11</v>
      </c>
    </row>
    <row r="62" spans="1:7" ht="13.5" thickTop="1" x14ac:dyDescent="0.2">
      <c r="A62" s="23" t="s">
        <v>12</v>
      </c>
      <c r="B62" s="11">
        <f>'4th FY 2023'!B62</f>
        <v>0</v>
      </c>
      <c r="C62" s="11">
        <f>'4th FY 2023'!C62</f>
        <v>0</v>
      </c>
      <c r="D62" s="45">
        <f>'1st FY 2023'!D62+'2nd FY 2023'!D62+'3rd FY 2023'!D62+'4th FY 2023'!D62</f>
        <v>261938</v>
      </c>
      <c r="E62" s="45">
        <f>'1st FY 2023'!E62+'2nd FY 2023'!E62+'3rd FY 2023'!E62+'4th FY 2023'!E62</f>
        <v>191737.5</v>
      </c>
      <c r="F62" s="45">
        <f>'1st FY 2023'!F62+'2nd FY 2023'!F62+'3rd FY 2023'!F62+'4th FY 2023'!F62</f>
        <v>70200.5</v>
      </c>
      <c r="G62" s="45">
        <f>'1st FY 2023'!G62+'2nd FY 2023'!G62+'3rd FY 2023'!G62+'4th FY 2023'!G62</f>
        <v>18252.13</v>
      </c>
    </row>
    <row r="63" spans="1:7" x14ac:dyDescent="0.2">
      <c r="A63" s="23" t="s">
        <v>14</v>
      </c>
      <c r="B63" s="11">
        <f>'4th FY 2023'!B63</f>
        <v>0</v>
      </c>
      <c r="C63" s="11">
        <f>'4th FY 2023'!C63</f>
        <v>0</v>
      </c>
      <c r="D63" s="45">
        <f>'1st FY 2023'!D63+'2nd FY 2023'!D63+'3rd FY 2023'!D63+'4th FY 2023'!D63</f>
        <v>30745421.100000001</v>
      </c>
      <c r="E63" s="45">
        <f>'1st FY 2023'!E63+'2nd FY 2023'!E63+'3rd FY 2023'!E63+'4th FY 2023'!E63</f>
        <v>22407943.899999999</v>
      </c>
      <c r="F63" s="45">
        <f>'1st FY 2023'!F63+'2nd FY 2023'!F63+'3rd FY 2023'!F63+'4th FY 2023'!F63</f>
        <v>8337477.2000000002</v>
      </c>
      <c r="G63" s="45">
        <f>'1st FY 2023'!G63+'2nd FY 2023'!G63+'3rd FY 2023'!G63+'4th FY 2023'!G63</f>
        <v>2709680.09</v>
      </c>
    </row>
    <row r="64" spans="1:7" x14ac:dyDescent="0.2">
      <c r="A64" s="27" t="s">
        <v>15</v>
      </c>
      <c r="B64" s="27">
        <f t="shared" ref="B64:G64" si="6">SUM(B62:B63)</f>
        <v>0</v>
      </c>
      <c r="C64" s="27">
        <f t="shared" si="6"/>
        <v>0</v>
      </c>
      <c r="D64" s="46">
        <f t="shared" si="6"/>
        <v>31007359.100000001</v>
      </c>
      <c r="E64" s="46">
        <f t="shared" si="6"/>
        <v>22599681.399999999</v>
      </c>
      <c r="F64" s="46">
        <f t="shared" si="6"/>
        <v>8407677.6999999993</v>
      </c>
      <c r="G64" s="46">
        <f t="shared" si="6"/>
        <v>2727932.2199999997</v>
      </c>
    </row>
    <row r="65" spans="1:7" x14ac:dyDescent="0.2">
      <c r="A65" s="29"/>
      <c r="B65" s="29"/>
      <c r="C65" s="29"/>
      <c r="D65" s="48"/>
      <c r="E65" s="48"/>
      <c r="F65" s="48"/>
      <c r="G65" s="48"/>
    </row>
    <row r="66" spans="1:7" ht="13.5" thickBot="1" x14ac:dyDescent="0.25">
      <c r="A66" s="21" t="s">
        <v>26</v>
      </c>
      <c r="B66" s="21"/>
      <c r="C66" s="29"/>
      <c r="D66" s="48"/>
      <c r="E66" s="48"/>
      <c r="F66" s="48"/>
      <c r="G66" s="48"/>
    </row>
    <row r="67" spans="1:7" ht="13.5" thickTop="1" x14ac:dyDescent="0.2">
      <c r="A67" s="30" t="s">
        <v>1</v>
      </c>
      <c r="B67" s="31" t="s">
        <v>2</v>
      </c>
      <c r="C67" s="31" t="s">
        <v>2</v>
      </c>
      <c r="D67" s="49" t="s">
        <v>7</v>
      </c>
      <c r="E67" s="49" t="s">
        <v>7</v>
      </c>
      <c r="F67" s="49" t="s">
        <v>5</v>
      </c>
      <c r="G67" s="50" t="s">
        <v>10</v>
      </c>
    </row>
    <row r="68" spans="1:7" ht="13.5" thickBot="1" x14ac:dyDescent="0.25">
      <c r="A68" s="33" t="s">
        <v>0</v>
      </c>
      <c r="B68" s="34" t="s">
        <v>3</v>
      </c>
      <c r="C68" s="34" t="s">
        <v>4</v>
      </c>
      <c r="D68" s="51" t="s">
        <v>8</v>
      </c>
      <c r="E68" s="51" t="s">
        <v>9</v>
      </c>
      <c r="F68" s="51" t="s">
        <v>6</v>
      </c>
      <c r="G68" s="52" t="s">
        <v>11</v>
      </c>
    </row>
    <row r="69" spans="1:7" ht="13.5" thickTop="1" x14ac:dyDescent="0.2">
      <c r="A69" s="23" t="s">
        <v>12</v>
      </c>
      <c r="B69" s="11">
        <f>'4th FY 2023'!B69</f>
        <v>0</v>
      </c>
      <c r="C69" s="11">
        <f>'4th FY 2023'!C69</f>
        <v>0</v>
      </c>
      <c r="D69" s="45">
        <f>'1st FY 2023'!D69+'2nd FY 2023'!D69+'3rd FY 2023'!D69+'4th FY 2023'!D69</f>
        <v>1143777</v>
      </c>
      <c r="E69" s="45">
        <f>'1st FY 2023'!E69+'2nd FY 2023'!E69+'3rd FY 2023'!E69+'4th FY 2023'!E69</f>
        <v>776235.65</v>
      </c>
      <c r="F69" s="45">
        <f>'1st FY 2023'!F69+'2nd FY 2023'!F69+'3rd FY 2023'!F69+'4th FY 2023'!F69</f>
        <v>367541.35</v>
      </c>
      <c r="G69" s="45">
        <f>'1st FY 2023'!G69+'2nd FY 2023'!G69+'3rd FY 2023'!G69+'4th FY 2023'!G69</f>
        <v>95560.76</v>
      </c>
    </row>
    <row r="70" spans="1:7" x14ac:dyDescent="0.2">
      <c r="A70" s="23" t="s">
        <v>13</v>
      </c>
      <c r="B70" s="11">
        <f>'4th FY 2023'!B70</f>
        <v>0</v>
      </c>
      <c r="C70" s="11">
        <f>'4th FY 2023'!C70</f>
        <v>0</v>
      </c>
      <c r="D70" s="45">
        <f>'1st FY 2023'!D70+'2nd FY 2023'!D70+'3rd FY 2023'!D70+'4th FY 2023'!D70</f>
        <v>45768</v>
      </c>
      <c r="E70" s="45">
        <f>'1st FY 2023'!E70+'2nd FY 2023'!E70+'3rd FY 2023'!E70+'4th FY 2023'!E70</f>
        <v>29142.85</v>
      </c>
      <c r="F70" s="45">
        <f>'1st FY 2023'!F70+'2nd FY 2023'!F70+'3rd FY 2023'!F70+'4th FY 2023'!F70</f>
        <v>16625.150000000001</v>
      </c>
      <c r="G70" s="45">
        <f>'1st FY 2023'!G70+'2nd FY 2023'!G70+'3rd FY 2023'!G70+'4th FY 2023'!G70</f>
        <v>4322.54</v>
      </c>
    </row>
    <row r="71" spans="1:7" x14ac:dyDescent="0.2">
      <c r="A71" s="23" t="s">
        <v>14</v>
      </c>
      <c r="B71" s="11">
        <f>'4th FY 2023'!B71</f>
        <v>0</v>
      </c>
      <c r="C71" s="11">
        <f>'4th FY 2023'!C71</f>
        <v>0</v>
      </c>
      <c r="D71" s="45">
        <f>'1st FY 2023'!D71+'2nd FY 2023'!D71+'3rd FY 2023'!D71+'4th FY 2023'!D71</f>
        <v>4714977</v>
      </c>
      <c r="E71" s="45">
        <f>'1st FY 2023'!E71+'2nd FY 2023'!E71+'3rd FY 2023'!E71+'4th FY 2023'!E71</f>
        <v>3521396.2</v>
      </c>
      <c r="F71" s="45">
        <f>'1st FY 2023'!F71+'2nd FY 2023'!F71+'3rd FY 2023'!F71+'4th FY 2023'!F71</f>
        <v>1193580.8</v>
      </c>
      <c r="G71" s="45">
        <f>'1st FY 2023'!G71+'2nd FY 2023'!G71+'3rd FY 2023'!G71+'4th FY 2023'!G71</f>
        <v>387913.76</v>
      </c>
    </row>
    <row r="72" spans="1:7" x14ac:dyDescent="0.2">
      <c r="A72" s="27" t="s">
        <v>15</v>
      </c>
      <c r="B72" s="27">
        <f t="shared" ref="B72:G72" si="7">SUM(B69:B71)</f>
        <v>0</v>
      </c>
      <c r="C72" s="27">
        <f t="shared" si="7"/>
        <v>0</v>
      </c>
      <c r="D72" s="46">
        <f t="shared" si="7"/>
        <v>5904522</v>
      </c>
      <c r="E72" s="46">
        <f t="shared" si="7"/>
        <v>4326774.7</v>
      </c>
      <c r="F72" s="46">
        <f t="shared" si="7"/>
        <v>1577747.3</v>
      </c>
      <c r="G72" s="46">
        <f t="shared" si="7"/>
        <v>487797.06</v>
      </c>
    </row>
    <row r="73" spans="1:7" x14ac:dyDescent="0.2">
      <c r="A73" s="29"/>
      <c r="B73" s="29"/>
      <c r="C73" s="29"/>
      <c r="D73" s="48"/>
      <c r="E73" s="48"/>
      <c r="F73" s="48"/>
      <c r="G73" s="48"/>
    </row>
    <row r="74" spans="1:7" ht="13.5" thickBot="1" x14ac:dyDescent="0.25">
      <c r="A74" s="21" t="s">
        <v>27</v>
      </c>
      <c r="B74" s="21"/>
      <c r="C74" s="29"/>
      <c r="D74" s="48"/>
      <c r="E74" s="48"/>
      <c r="F74" s="48"/>
      <c r="G74" s="48"/>
    </row>
    <row r="75" spans="1:7" ht="13.5" thickTop="1" x14ac:dyDescent="0.2">
      <c r="A75" s="30" t="s">
        <v>1</v>
      </c>
      <c r="B75" s="31" t="s">
        <v>2</v>
      </c>
      <c r="C75" s="31" t="s">
        <v>2</v>
      </c>
      <c r="D75" s="49" t="s">
        <v>7</v>
      </c>
      <c r="E75" s="49" t="s">
        <v>7</v>
      </c>
      <c r="F75" s="49" t="s">
        <v>5</v>
      </c>
      <c r="G75" s="50" t="s">
        <v>10</v>
      </c>
    </row>
    <row r="76" spans="1:7" ht="13.5" thickBot="1" x14ac:dyDescent="0.25">
      <c r="A76" s="33" t="s">
        <v>0</v>
      </c>
      <c r="B76" s="34" t="s">
        <v>3</v>
      </c>
      <c r="C76" s="34" t="s">
        <v>4</v>
      </c>
      <c r="D76" s="51" t="s">
        <v>8</v>
      </c>
      <c r="E76" s="51" t="s">
        <v>9</v>
      </c>
      <c r="F76" s="51" t="s">
        <v>6</v>
      </c>
      <c r="G76" s="52" t="s">
        <v>11</v>
      </c>
    </row>
    <row r="77" spans="1:7" ht="13.5" thickTop="1" x14ac:dyDescent="0.2">
      <c r="A77" s="23" t="s">
        <v>12</v>
      </c>
      <c r="B77" s="11">
        <f>'4th FY 2023'!B77</f>
        <v>0</v>
      </c>
      <c r="C77" s="11">
        <f>'4th FY 2023'!C77</f>
        <v>0</v>
      </c>
      <c r="D77" s="45">
        <f>'1st FY 2023'!D77+'2nd FY 2023'!D77+'3rd FY 2023'!D77+'4th FY 2023'!D77</f>
        <v>5736035</v>
      </c>
      <c r="E77" s="45">
        <f>'1st FY 2023'!E77+'2nd FY 2023'!E77+'3rd FY 2023'!E77+'4th FY 2023'!E77</f>
        <v>4063015.5</v>
      </c>
      <c r="F77" s="45">
        <f>'1st FY 2023'!F77+'2nd FY 2023'!F77+'3rd FY 2023'!F77+'4th FY 2023'!F77</f>
        <v>1673019.5</v>
      </c>
      <c r="G77" s="45">
        <f>'1st FY 2023'!G77+'2nd FY 2023'!G77+'3rd FY 2023'!G77+'4th FY 2023'!G77</f>
        <v>434985.07999999996</v>
      </c>
    </row>
    <row r="78" spans="1:7" x14ac:dyDescent="0.2">
      <c r="A78" s="23" t="s">
        <v>13</v>
      </c>
      <c r="B78" s="11">
        <f>'4th FY 2023'!B78</f>
        <v>0</v>
      </c>
      <c r="C78" s="11">
        <f>'4th FY 2023'!C78</f>
        <v>0</v>
      </c>
      <c r="D78" s="45">
        <f>'1st FY 2023'!D78+'2nd FY 2023'!D78+'3rd FY 2023'!D78+'4th FY 2023'!D78</f>
        <v>2316745.25</v>
      </c>
      <c r="E78" s="45">
        <f>'1st FY 2023'!E78+'2nd FY 2023'!E78+'3rd FY 2023'!E78+'4th FY 2023'!E78</f>
        <v>1588798.65</v>
      </c>
      <c r="F78" s="45">
        <f>'1st FY 2023'!F78+'2nd FY 2023'!F78+'3rd FY 2023'!F78+'4th FY 2023'!F78</f>
        <v>727946.60000000009</v>
      </c>
      <c r="G78" s="45">
        <f>'1st FY 2023'!G78+'2nd FY 2023'!G78+'3rd FY 2023'!G78+'4th FY 2023'!G78</f>
        <v>189266.11</v>
      </c>
    </row>
    <row r="79" spans="1:7" x14ac:dyDescent="0.2">
      <c r="A79" s="23" t="s">
        <v>14</v>
      </c>
      <c r="B79" s="11">
        <f>'4th FY 2023'!B79</f>
        <v>0</v>
      </c>
      <c r="C79" s="11">
        <f>'4th FY 2023'!C79</f>
        <v>0</v>
      </c>
      <c r="D79" s="45">
        <f>'1st FY 2023'!D79+'2nd FY 2023'!D79+'3rd FY 2023'!D79+'4th FY 2023'!D79</f>
        <v>46832699.350000001</v>
      </c>
      <c r="E79" s="45">
        <f>'1st FY 2023'!E79+'2nd FY 2023'!E79+'3rd FY 2023'!E79+'4th FY 2023'!E79</f>
        <v>34391027.850000001</v>
      </c>
      <c r="F79" s="45">
        <f>'1st FY 2023'!F79+'2nd FY 2023'!F79+'3rd FY 2023'!F79+'4th FY 2023'!F79</f>
        <v>12441671.5</v>
      </c>
      <c r="G79" s="45">
        <f>'1st FY 2023'!G79+'2nd FY 2023'!G79+'3rd FY 2023'!G79+'4th FY 2023'!G79</f>
        <v>4043543.24</v>
      </c>
    </row>
    <row r="80" spans="1:7" x14ac:dyDescent="0.2">
      <c r="A80" s="27" t="s">
        <v>15</v>
      </c>
      <c r="B80" s="27">
        <f t="shared" ref="B80:G80" si="8">SUM(B77:B79)</f>
        <v>0</v>
      </c>
      <c r="C80" s="27">
        <f t="shared" si="8"/>
        <v>0</v>
      </c>
      <c r="D80" s="46">
        <f t="shared" si="8"/>
        <v>54885479.600000001</v>
      </c>
      <c r="E80" s="46">
        <f t="shared" si="8"/>
        <v>40042842</v>
      </c>
      <c r="F80" s="46">
        <f t="shared" si="8"/>
        <v>14842637.6</v>
      </c>
      <c r="G80" s="46">
        <f t="shared" si="8"/>
        <v>4667794.43</v>
      </c>
    </row>
    <row r="81" spans="1:7" x14ac:dyDescent="0.2">
      <c r="A81" s="29"/>
      <c r="B81" s="29"/>
      <c r="C81" s="29"/>
      <c r="D81" s="48"/>
      <c r="E81" s="48"/>
      <c r="F81" s="48"/>
      <c r="G81" s="48"/>
    </row>
    <row r="82" spans="1:7" ht="13.5" thickBot="1" x14ac:dyDescent="0.25">
      <c r="A82" s="21" t="s">
        <v>28</v>
      </c>
      <c r="B82" s="21"/>
      <c r="C82" s="29"/>
      <c r="D82" s="48"/>
      <c r="E82" s="48"/>
      <c r="F82" s="48"/>
      <c r="G82" s="48"/>
    </row>
    <row r="83" spans="1:7" ht="13.5" thickTop="1" x14ac:dyDescent="0.2">
      <c r="A83" s="30" t="s">
        <v>1</v>
      </c>
      <c r="B83" s="31" t="s">
        <v>2</v>
      </c>
      <c r="C83" s="31" t="s">
        <v>2</v>
      </c>
      <c r="D83" s="49" t="s">
        <v>7</v>
      </c>
      <c r="E83" s="49" t="s">
        <v>7</v>
      </c>
      <c r="F83" s="49" t="s">
        <v>5</v>
      </c>
      <c r="G83" s="50" t="s">
        <v>10</v>
      </c>
    </row>
    <row r="84" spans="1:7" ht="13.5" thickBot="1" x14ac:dyDescent="0.25">
      <c r="A84" s="33" t="s">
        <v>0</v>
      </c>
      <c r="B84" s="34" t="s">
        <v>3</v>
      </c>
      <c r="C84" s="34" t="s">
        <v>4</v>
      </c>
      <c r="D84" s="51" t="s">
        <v>8</v>
      </c>
      <c r="E84" s="51" t="s">
        <v>9</v>
      </c>
      <c r="F84" s="51" t="s">
        <v>6</v>
      </c>
      <c r="G84" s="52" t="s">
        <v>11</v>
      </c>
    </row>
    <row r="85" spans="1:7" ht="13.5" thickTop="1" x14ac:dyDescent="0.2">
      <c r="A85" s="23" t="s">
        <v>12</v>
      </c>
      <c r="B85" s="11">
        <f>'4th FY 2023'!B85</f>
        <v>0</v>
      </c>
      <c r="C85" s="11">
        <f>'4th FY 2023'!C85</f>
        <v>0</v>
      </c>
      <c r="D85" s="45">
        <f>'1st FY 2023'!D85+'2nd FY 2023'!D85+'3rd FY 2023'!D85+'4th FY 2023'!D85</f>
        <v>81019688.799999997</v>
      </c>
      <c r="E85" s="45">
        <f>'1st FY 2023'!E85+'2nd FY 2023'!E85+'3rd FY 2023'!E85+'4th FY 2023'!E85</f>
        <v>56126002.050000004</v>
      </c>
      <c r="F85" s="45">
        <f>'1st FY 2023'!F85+'2nd FY 2023'!F85+'3rd FY 2023'!F85+'4th FY 2023'!F85</f>
        <v>24893686.749999996</v>
      </c>
      <c r="G85" s="45">
        <f>'1st FY 2023'!G85+'2nd FY 2023'!G85+'3rd FY 2023'!G85+'4th FY 2023'!G85</f>
        <v>6472358.5600000005</v>
      </c>
    </row>
    <row r="86" spans="1:7" x14ac:dyDescent="0.2">
      <c r="A86" s="23" t="s">
        <v>13</v>
      </c>
      <c r="B86" s="11">
        <f>'4th FY 2023'!B86</f>
        <v>0</v>
      </c>
      <c r="C86" s="11">
        <f>'4th FY 2023'!C86</f>
        <v>0</v>
      </c>
      <c r="D86" s="45">
        <f>'1st FY 2023'!D86+'2nd FY 2023'!D86+'3rd FY 2023'!D86+'4th FY 2023'!D86</f>
        <v>36011965</v>
      </c>
      <c r="E86" s="45">
        <f>'1st FY 2023'!E86+'2nd FY 2023'!E86+'3rd FY 2023'!E86+'4th FY 2023'!E86</f>
        <v>25234109.75</v>
      </c>
      <c r="F86" s="45">
        <f>'1st FY 2023'!F86+'2nd FY 2023'!F86+'3rd FY 2023'!F86+'4th FY 2023'!F86</f>
        <v>10777855.25</v>
      </c>
      <c r="G86" s="45">
        <f>'1st FY 2023'!G86+'2nd FY 2023'!G86+'3rd FY 2023'!G86+'4th FY 2023'!G86</f>
        <v>2802242.37</v>
      </c>
    </row>
    <row r="87" spans="1:7" x14ac:dyDescent="0.2">
      <c r="A87" s="23" t="s">
        <v>16</v>
      </c>
      <c r="B87" s="11">
        <f>'4th FY 2023'!B87</f>
        <v>0</v>
      </c>
      <c r="C87" s="11">
        <f>'4th FY 2023'!C87</f>
        <v>0</v>
      </c>
      <c r="D87" s="45">
        <f>'1st FY 2023'!D87+'2nd FY 2023'!D87+'3rd FY 2023'!D87+'4th FY 2023'!D87</f>
        <v>0</v>
      </c>
      <c r="E87" s="45">
        <f>'1st FY 2023'!E87+'2nd FY 2023'!E87+'3rd FY 2023'!E87+'4th FY 2023'!E87</f>
        <v>0</v>
      </c>
      <c r="F87" s="45">
        <f>'1st FY 2023'!F87+'2nd FY 2023'!F87+'3rd FY 2023'!F87+'4th FY 2023'!F87</f>
        <v>0</v>
      </c>
      <c r="G87" s="45">
        <f>'1st FY 2023'!G87+'2nd FY 2023'!G87+'3rd FY 2023'!G87+'4th FY 2023'!G87</f>
        <v>0</v>
      </c>
    </row>
    <row r="88" spans="1:7" x14ac:dyDescent="0.2">
      <c r="A88" s="23" t="s">
        <v>17</v>
      </c>
      <c r="B88" s="11">
        <f>'4th FY 2023'!B88</f>
        <v>0</v>
      </c>
      <c r="C88" s="11">
        <f>'4th FY 2023'!C88</f>
        <v>0</v>
      </c>
      <c r="D88" s="45">
        <f>'1st FY 2023'!D88+'2nd FY 2023'!D88+'3rd FY 2023'!D88+'4th FY 2023'!D88</f>
        <v>82323366</v>
      </c>
      <c r="E88" s="45">
        <f>'1st FY 2023'!E88+'2nd FY 2023'!E88+'3rd FY 2023'!E88+'4th FY 2023'!E88</f>
        <v>60440531.300000004</v>
      </c>
      <c r="F88" s="45">
        <f>'1st FY 2023'!F88+'2nd FY 2023'!F88+'3rd FY 2023'!F88+'4th FY 2023'!F88</f>
        <v>21882834.699999999</v>
      </c>
      <c r="G88" s="45">
        <f>'1st FY 2023'!G88+'2nd FY 2023'!G88+'3rd FY 2023'!G88+'4th FY 2023'!G88</f>
        <v>3938910.25</v>
      </c>
    </row>
    <row r="89" spans="1:7" x14ac:dyDescent="0.2">
      <c r="A89" s="23" t="s">
        <v>14</v>
      </c>
      <c r="B89" s="11">
        <f>'4th FY 2023'!B89</f>
        <v>0</v>
      </c>
      <c r="C89" s="11">
        <f>'4th FY 2023'!C89</f>
        <v>0</v>
      </c>
      <c r="D89" s="45">
        <f>'1st FY 2023'!D89+'2nd FY 2023'!D89+'3rd FY 2023'!D89+'4th FY 2023'!D89</f>
        <v>63137054.600000001</v>
      </c>
      <c r="E89" s="45">
        <f>'1st FY 2023'!E89+'2nd FY 2023'!E89+'3rd FY 2023'!E89+'4th FY 2023'!E89</f>
        <v>46077122.299999997</v>
      </c>
      <c r="F89" s="45">
        <f>'1st FY 2023'!F89+'2nd FY 2023'!F89+'3rd FY 2023'!F89+'4th FY 2023'!F89</f>
        <v>17059932.299999997</v>
      </c>
      <c r="G89" s="45">
        <f>'1st FY 2023'!G89+'2nd FY 2023'!G89+'3rd FY 2023'!G89+'4th FY 2023'!G89</f>
        <v>5544478</v>
      </c>
    </row>
    <row r="90" spans="1:7" x14ac:dyDescent="0.2">
      <c r="A90" s="27" t="s">
        <v>15</v>
      </c>
      <c r="B90" s="27">
        <f t="shared" ref="B90:G90" si="9">SUM(B85:B89)</f>
        <v>0</v>
      </c>
      <c r="C90" s="27">
        <f t="shared" si="9"/>
        <v>0</v>
      </c>
      <c r="D90" s="46">
        <f t="shared" si="9"/>
        <v>262492074.40000001</v>
      </c>
      <c r="E90" s="46">
        <f t="shared" si="9"/>
        <v>187877765.40000004</v>
      </c>
      <c r="F90" s="46">
        <f t="shared" si="9"/>
        <v>74614309</v>
      </c>
      <c r="G90" s="46">
        <f t="shared" si="9"/>
        <v>18757989.18</v>
      </c>
    </row>
    <row r="91" spans="1:7" x14ac:dyDescent="0.2">
      <c r="A91" s="29"/>
      <c r="B91" s="29"/>
      <c r="C91" s="29"/>
      <c r="D91" s="48"/>
      <c r="E91" s="48"/>
      <c r="F91" s="48"/>
      <c r="G91" s="48"/>
    </row>
    <row r="92" spans="1:7" ht="13.5" thickBot="1" x14ac:dyDescent="0.25">
      <c r="A92" s="21" t="s">
        <v>29</v>
      </c>
      <c r="B92" s="21"/>
      <c r="C92" s="29"/>
      <c r="D92" s="48"/>
      <c r="E92" s="48"/>
      <c r="F92" s="48"/>
      <c r="G92" s="48"/>
    </row>
    <row r="93" spans="1:7" ht="13.5" thickTop="1" x14ac:dyDescent="0.2">
      <c r="A93" s="30" t="s">
        <v>1</v>
      </c>
      <c r="B93" s="31" t="s">
        <v>2</v>
      </c>
      <c r="C93" s="31" t="s">
        <v>2</v>
      </c>
      <c r="D93" s="49" t="s">
        <v>7</v>
      </c>
      <c r="E93" s="49" t="s">
        <v>7</v>
      </c>
      <c r="F93" s="49" t="s">
        <v>5</v>
      </c>
      <c r="G93" s="50" t="s">
        <v>10</v>
      </c>
    </row>
    <row r="94" spans="1:7" ht="13.5" thickBot="1" x14ac:dyDescent="0.25">
      <c r="A94" s="33" t="s">
        <v>0</v>
      </c>
      <c r="B94" s="34" t="s">
        <v>3</v>
      </c>
      <c r="C94" s="34" t="s">
        <v>4</v>
      </c>
      <c r="D94" s="51" t="s">
        <v>8</v>
      </c>
      <c r="E94" s="51" t="s">
        <v>9</v>
      </c>
      <c r="F94" s="51" t="s">
        <v>6</v>
      </c>
      <c r="G94" s="52" t="s">
        <v>11</v>
      </c>
    </row>
    <row r="95" spans="1:7" ht="13.5" thickTop="1" x14ac:dyDescent="0.2">
      <c r="A95" s="23" t="s">
        <v>12</v>
      </c>
      <c r="B95" s="11">
        <f>'4th FY 2023'!B95</f>
        <v>0</v>
      </c>
      <c r="C95" s="11">
        <f>'4th FY 2023'!C95</f>
        <v>0</v>
      </c>
      <c r="D95" s="45">
        <f>'1st FY 2023'!D95+'2nd FY 2023'!D95+'3rd FY 2023'!D95+'4th FY 2023'!D95</f>
        <v>1732615.95</v>
      </c>
      <c r="E95" s="45">
        <f>'1st FY 2023'!E95+'2nd FY 2023'!E95+'3rd FY 2023'!E95+'4th FY 2023'!E95</f>
        <v>1159496.45</v>
      </c>
      <c r="F95" s="45">
        <f>'1st FY 2023'!F95+'2nd FY 2023'!F95+'3rd FY 2023'!F95+'4th FY 2023'!F95</f>
        <v>573119.5</v>
      </c>
      <c r="G95" s="45">
        <f>'1st FY 2023'!G95+'2nd FY 2023'!G95+'3rd FY 2023'!G95+'4th FY 2023'!G95</f>
        <v>149011.07</v>
      </c>
    </row>
    <row r="96" spans="1:7" x14ac:dyDescent="0.2">
      <c r="A96" s="23" t="s">
        <v>13</v>
      </c>
      <c r="B96" s="11">
        <f>'4th FY 2023'!B96</f>
        <v>0</v>
      </c>
      <c r="C96" s="11">
        <f>'4th FY 2023'!C96</f>
        <v>0</v>
      </c>
      <c r="D96" s="45">
        <f>'1st FY 2023'!D96+'2nd FY 2023'!D96+'3rd FY 2023'!D96+'4th FY 2023'!D96</f>
        <v>655537</v>
      </c>
      <c r="E96" s="45">
        <f>'1st FY 2023'!E96+'2nd FY 2023'!E96+'3rd FY 2023'!E96+'4th FY 2023'!E96</f>
        <v>456792.4</v>
      </c>
      <c r="F96" s="45">
        <f>'1st FY 2023'!F96+'2nd FY 2023'!F96+'3rd FY 2023'!F96+'4th FY 2023'!F96</f>
        <v>198744.59999999998</v>
      </c>
      <c r="G96" s="45">
        <f>'1st FY 2023'!G96+'2nd FY 2023'!G96+'3rd FY 2023'!G96+'4th FY 2023'!G96</f>
        <v>51673.59</v>
      </c>
    </row>
    <row r="97" spans="1:7" x14ac:dyDescent="0.2">
      <c r="A97" s="23" t="s">
        <v>14</v>
      </c>
      <c r="B97" s="11">
        <f>'4th FY 2023'!B97</f>
        <v>0</v>
      </c>
      <c r="C97" s="11">
        <f>'4th FY 2023'!C97</f>
        <v>0</v>
      </c>
      <c r="D97" s="45">
        <f>'1st FY 2023'!D97+'2nd FY 2023'!D97+'3rd FY 2023'!D98+'4th FY 2023'!D97</f>
        <v>20178413</v>
      </c>
      <c r="E97" s="45">
        <f>'1st FY 2023'!E97+'2nd FY 2023'!E97+'3rd FY 2023'!E98+'4th FY 2023'!E97</f>
        <v>14939940.499999998</v>
      </c>
      <c r="F97" s="45">
        <f>'1st FY 2023'!F97+'2nd FY 2023'!F97+'3rd FY 2023'!F98+'4th FY 2023'!F97</f>
        <v>5238472.5000000009</v>
      </c>
      <c r="G97" s="45">
        <f>'1st FY 2023'!G97+'2nd FY 2023'!G97+'3rd FY 2023'!G98+'4th FY 2023'!G97</f>
        <v>1702503.56</v>
      </c>
    </row>
    <row r="98" spans="1:7" x14ac:dyDescent="0.2">
      <c r="A98" s="27" t="s">
        <v>15</v>
      </c>
      <c r="B98" s="27">
        <f t="shared" ref="B98:G98" si="10">SUM(B95:B97)</f>
        <v>0</v>
      </c>
      <c r="C98" s="27">
        <f t="shared" si="10"/>
        <v>0</v>
      </c>
      <c r="D98" s="46">
        <f t="shared" si="10"/>
        <v>22566565.949999999</v>
      </c>
      <c r="E98" s="46">
        <f t="shared" si="10"/>
        <v>16556229.349999998</v>
      </c>
      <c r="F98" s="46">
        <f t="shared" si="10"/>
        <v>6010336.6000000006</v>
      </c>
      <c r="G98" s="46">
        <f t="shared" si="10"/>
        <v>1903188.22</v>
      </c>
    </row>
    <row r="99" spans="1:7" x14ac:dyDescent="0.2">
      <c r="A99" s="29"/>
      <c r="B99" s="29"/>
      <c r="C99" s="29"/>
      <c r="D99" s="48"/>
      <c r="E99" s="48"/>
      <c r="F99" s="48"/>
      <c r="G99" s="48"/>
    </row>
    <row r="100" spans="1:7" ht="13.5" thickBot="1" x14ac:dyDescent="0.25">
      <c r="A100" s="21" t="s">
        <v>30</v>
      </c>
      <c r="B100" s="21"/>
      <c r="C100" s="29"/>
      <c r="D100" s="48"/>
      <c r="E100" s="48"/>
      <c r="F100" s="48"/>
      <c r="G100" s="48"/>
    </row>
    <row r="101" spans="1:7" ht="13.5" thickTop="1" x14ac:dyDescent="0.2">
      <c r="A101" s="30" t="s">
        <v>1</v>
      </c>
      <c r="B101" s="31" t="s">
        <v>2</v>
      </c>
      <c r="C101" s="31" t="s">
        <v>2</v>
      </c>
      <c r="D101" s="49" t="s">
        <v>7</v>
      </c>
      <c r="E101" s="49" t="s">
        <v>7</v>
      </c>
      <c r="F101" s="49" t="s">
        <v>5</v>
      </c>
      <c r="G101" s="50" t="s">
        <v>10</v>
      </c>
    </row>
    <row r="102" spans="1:7" ht="13.5" thickBot="1" x14ac:dyDescent="0.25">
      <c r="A102" s="33" t="s">
        <v>0</v>
      </c>
      <c r="B102" s="34" t="s">
        <v>3</v>
      </c>
      <c r="C102" s="34" t="s">
        <v>4</v>
      </c>
      <c r="D102" s="51" t="s">
        <v>8</v>
      </c>
      <c r="E102" s="51" t="s">
        <v>9</v>
      </c>
      <c r="F102" s="51" t="s">
        <v>6</v>
      </c>
      <c r="G102" s="52" t="s">
        <v>11</v>
      </c>
    </row>
    <row r="103" spans="1:7" ht="13.5" thickTop="1" x14ac:dyDescent="0.2">
      <c r="A103" s="23" t="s">
        <v>12</v>
      </c>
      <c r="B103" s="11">
        <f>'4th FY 2023'!B103</f>
        <v>0</v>
      </c>
      <c r="C103" s="11">
        <f>'4th FY 2023'!C103</f>
        <v>0</v>
      </c>
      <c r="D103" s="45">
        <f>'1st FY 2023'!D103+'2nd FY 2023'!D103+'3rd FY 2023'!D104+'4th FY 2023'!D103</f>
        <v>9506850</v>
      </c>
      <c r="E103" s="45">
        <f>'1st FY 2023'!E103+'2nd FY 2023'!E103+'3rd FY 2023'!E104+'4th FY 2023'!E103</f>
        <v>6697921.4000000004</v>
      </c>
      <c r="F103" s="45">
        <f>'1st FY 2023'!F103+'2nd FY 2023'!F103+'3rd FY 2023'!F104+'4th FY 2023'!F103</f>
        <v>2808928.5999999996</v>
      </c>
      <c r="G103" s="45">
        <f>'1st FY 2023'!G103+'2nd FY 2023'!G103+'3rd FY 2023'!G104+'4th FY 2023'!G103</f>
        <v>730321.42999999993</v>
      </c>
    </row>
    <row r="104" spans="1:7" x14ac:dyDescent="0.2">
      <c r="A104" s="23" t="s">
        <v>13</v>
      </c>
      <c r="B104" s="11">
        <f>'4th FY 2023'!B104</f>
        <v>0</v>
      </c>
      <c r="C104" s="11">
        <f>'4th FY 2023'!C104</f>
        <v>0</v>
      </c>
      <c r="D104" s="45">
        <f>'1st FY 2023'!D104+'2nd FY 2023'!D104+'3rd FY 2023'!D105+'4th FY 2023'!D104</f>
        <v>1432810</v>
      </c>
      <c r="E104" s="45">
        <f>'1st FY 2023'!E104+'2nd FY 2023'!E104+'3rd FY 2023'!E105+'4th FY 2023'!E104</f>
        <v>1009467</v>
      </c>
      <c r="F104" s="45">
        <f>'1st FY 2023'!F104+'2nd FY 2023'!F104+'3rd FY 2023'!F105+'4th FY 2023'!F104</f>
        <v>423343</v>
      </c>
      <c r="G104" s="45">
        <f>'1st FY 2023'!G104+'2nd FY 2023'!G104+'3rd FY 2023'!G105+'4th FY 2023'!G104</f>
        <v>110069.18</v>
      </c>
    </row>
    <row r="105" spans="1:7" x14ac:dyDescent="0.2">
      <c r="A105" s="23" t="s">
        <v>16</v>
      </c>
      <c r="B105" s="11">
        <f>'4th FY 2023'!B105</f>
        <v>0</v>
      </c>
      <c r="C105" s="11">
        <f>'4th FY 2023'!C105</f>
        <v>0</v>
      </c>
      <c r="D105" s="45">
        <f>'1st FY 2023'!D105+'2nd FY 2023'!D105+'3rd FY 2023'!D106+'4th FY 2023'!D105</f>
        <v>616915.1</v>
      </c>
      <c r="E105" s="45">
        <f>'1st FY 2023'!E105+'2nd FY 2023'!E105+'3rd FY 2023'!E106+'4th FY 2023'!E105</f>
        <v>434105.94999999995</v>
      </c>
      <c r="F105" s="45">
        <f>'1st FY 2023'!F105+'2nd FY 2023'!F105+'3rd FY 2023'!F106+'4th FY 2023'!F105</f>
        <v>182809.14999999997</v>
      </c>
      <c r="G105" s="45">
        <f>'1st FY 2023'!G105+'2nd FY 2023'!G105+'3rd FY 2023'!G106+'4th FY 2023'!G105</f>
        <v>47530.38</v>
      </c>
    </row>
    <row r="106" spans="1:7" x14ac:dyDescent="0.2">
      <c r="A106" s="23" t="s">
        <v>17</v>
      </c>
      <c r="B106" s="11">
        <f>'4th FY 2023'!B106</f>
        <v>0</v>
      </c>
      <c r="C106" s="11">
        <f>'4th FY 2023'!C106</f>
        <v>0</v>
      </c>
      <c r="D106" s="45">
        <f>'1st FY 2023'!D106+'2nd FY 2023'!D106+'3rd FY 2023'!D107+'4th FY 2023'!D106</f>
        <v>4209217</v>
      </c>
      <c r="E106" s="45">
        <f>'1st FY 2023'!E106+'2nd FY 2023'!E106+'3rd FY 2023'!E107+'4th FY 2023'!E106</f>
        <v>3158169.5</v>
      </c>
      <c r="F106" s="45">
        <f>'1st FY 2023'!F106+'2nd FY 2023'!F106+'3rd FY 2023'!F107+'4th FY 2023'!F106</f>
        <v>1051047.5</v>
      </c>
      <c r="G106" s="45">
        <f>'1st FY 2023'!G106+'2nd FY 2023'!G106+'3rd FY 2023'!G107+'4th FY 2023'!G106</f>
        <v>189188.55000000002</v>
      </c>
    </row>
    <row r="107" spans="1:7" x14ac:dyDescent="0.2">
      <c r="A107" s="23" t="s">
        <v>14</v>
      </c>
      <c r="B107" s="11">
        <f>'4th FY 2023'!B107</f>
        <v>0</v>
      </c>
      <c r="C107" s="11">
        <f>'4th FY 2023'!C107</f>
        <v>0</v>
      </c>
      <c r="D107" s="45">
        <f>'1st FY 2023'!D107+'2nd FY 2023'!D107+'3rd FY 2023'!D108+'4th FY 2023'!D107</f>
        <v>106830470.2</v>
      </c>
      <c r="E107" s="45">
        <f>'1st FY 2023'!E107+'2nd FY 2023'!E107+'3rd FY 2023'!E108+'4th FY 2023'!E107</f>
        <v>78430154.149999991</v>
      </c>
      <c r="F107" s="45">
        <f>'1st FY 2023'!F107+'2nd FY 2023'!F107+'3rd FY 2023'!F108+'4th FY 2023'!F107</f>
        <v>28400316.050000004</v>
      </c>
      <c r="G107" s="45">
        <f>'1st FY 2023'!G107+'2nd FY 2023'!G107+'3rd FY 2023'!G108+'4th FY 2023'!G107</f>
        <v>9230102.7300000004</v>
      </c>
    </row>
    <row r="108" spans="1:7" x14ac:dyDescent="0.2">
      <c r="A108" s="27" t="s">
        <v>15</v>
      </c>
      <c r="B108" s="27">
        <f t="shared" ref="B108:G108" si="11">SUM(B103:B107)</f>
        <v>0</v>
      </c>
      <c r="C108" s="27">
        <f t="shared" si="11"/>
        <v>0</v>
      </c>
      <c r="D108" s="46">
        <f t="shared" si="11"/>
        <v>122596262.3</v>
      </c>
      <c r="E108" s="46">
        <f t="shared" si="11"/>
        <v>89729818</v>
      </c>
      <c r="F108" s="46">
        <f t="shared" si="11"/>
        <v>32866444.300000004</v>
      </c>
      <c r="G108" s="46">
        <f t="shared" si="11"/>
        <v>10307212.27</v>
      </c>
    </row>
    <row r="109" spans="1:7" x14ac:dyDescent="0.2">
      <c r="A109" s="29"/>
      <c r="B109" s="29"/>
      <c r="C109" s="29"/>
      <c r="D109" s="48"/>
      <c r="E109" s="48"/>
      <c r="F109" s="48"/>
      <c r="G109" s="48"/>
    </row>
    <row r="110" spans="1:7" ht="13.5" thickBot="1" x14ac:dyDescent="0.25">
      <c r="A110" s="21" t="s">
        <v>31</v>
      </c>
      <c r="B110" s="21"/>
      <c r="C110" s="29"/>
      <c r="D110" s="48"/>
      <c r="E110" s="48"/>
      <c r="F110" s="48"/>
      <c r="G110" s="48"/>
    </row>
    <row r="111" spans="1:7" ht="13.5" thickTop="1" x14ac:dyDescent="0.2">
      <c r="A111" s="30" t="s">
        <v>1</v>
      </c>
      <c r="B111" s="31" t="s">
        <v>2</v>
      </c>
      <c r="C111" s="31" t="s">
        <v>2</v>
      </c>
      <c r="D111" s="49" t="s">
        <v>7</v>
      </c>
      <c r="E111" s="49" t="s">
        <v>7</v>
      </c>
      <c r="F111" s="49" t="s">
        <v>5</v>
      </c>
      <c r="G111" s="50" t="s">
        <v>10</v>
      </c>
    </row>
    <row r="112" spans="1:7" ht="13.5" thickBot="1" x14ac:dyDescent="0.25">
      <c r="A112" s="33" t="s">
        <v>0</v>
      </c>
      <c r="B112" s="34" t="s">
        <v>3</v>
      </c>
      <c r="C112" s="34" t="s">
        <v>4</v>
      </c>
      <c r="D112" s="51" t="s">
        <v>8</v>
      </c>
      <c r="E112" s="51" t="s">
        <v>9</v>
      </c>
      <c r="F112" s="51" t="s">
        <v>6</v>
      </c>
      <c r="G112" s="52" t="s">
        <v>11</v>
      </c>
    </row>
    <row r="113" spans="1:7" ht="13.5" thickTop="1" x14ac:dyDescent="0.2">
      <c r="A113" s="23" t="s">
        <v>12</v>
      </c>
      <c r="B113" s="11">
        <f>'4th FY 2023'!B113</f>
        <v>0</v>
      </c>
      <c r="C113" s="11">
        <f>'4th FY 2023'!C113</f>
        <v>0</v>
      </c>
      <c r="D113" s="45">
        <f>'1st FY 2023'!D113+'2nd FY 2023'!D113+'3rd FY 2023'!D114+'4th FY 2023'!D113</f>
        <v>453767</v>
      </c>
      <c r="E113" s="45">
        <f>'1st FY 2023'!E113+'2nd FY 2023'!E113+'3rd FY 2023'!E114+'4th FY 2023'!E113</f>
        <v>341239.15</v>
      </c>
      <c r="F113" s="45">
        <f>'1st FY 2023'!F113+'2nd FY 2023'!F113+'3rd FY 2023'!F114+'4th FY 2023'!F113</f>
        <v>112527.85</v>
      </c>
      <c r="G113" s="45">
        <f>'1st FY 2023'!G113+'2nd FY 2023'!G113+'3rd FY 2023'!G114+'4th FY 2023'!G113</f>
        <v>29257.239999999998</v>
      </c>
    </row>
    <row r="114" spans="1:7" x14ac:dyDescent="0.2">
      <c r="A114" s="23" t="s">
        <v>14</v>
      </c>
      <c r="B114" s="11">
        <f>'4th FY 2023'!B114</f>
        <v>0</v>
      </c>
      <c r="C114" s="11">
        <f>'4th FY 2023'!C114</f>
        <v>0</v>
      </c>
      <c r="D114" s="45">
        <f>'1st FY 2023'!D114+'2nd FY 2023'!D114+'3rd FY 2023'!D115+'4th FY 2023'!D114</f>
        <v>32133350.700000003</v>
      </c>
      <c r="E114" s="45">
        <f>'1st FY 2023'!E114+'2nd FY 2023'!E114+'3rd FY 2023'!E115+'4th FY 2023'!E114</f>
        <v>23297577.600000001</v>
      </c>
      <c r="F114" s="45">
        <f>'1st FY 2023'!F114+'2nd FY 2023'!F114+'3rd FY 2023'!F115+'4th FY 2023'!F114</f>
        <v>8835773.1000000015</v>
      </c>
      <c r="G114" s="45">
        <f>'1st FY 2023'!G114+'2nd FY 2023'!G114+'3rd FY 2023'!G115+'4th FY 2023'!G114</f>
        <v>2871626.26</v>
      </c>
    </row>
    <row r="115" spans="1:7" x14ac:dyDescent="0.2">
      <c r="A115" s="27" t="s">
        <v>15</v>
      </c>
      <c r="B115" s="27">
        <f t="shared" ref="B115:G115" si="12">SUM(B113:B114)</f>
        <v>0</v>
      </c>
      <c r="C115" s="27">
        <f t="shared" si="12"/>
        <v>0</v>
      </c>
      <c r="D115" s="46">
        <f t="shared" si="12"/>
        <v>32587117.700000003</v>
      </c>
      <c r="E115" s="46">
        <f t="shared" si="12"/>
        <v>23638816.75</v>
      </c>
      <c r="F115" s="46">
        <f t="shared" si="12"/>
        <v>8948300.9500000011</v>
      </c>
      <c r="G115" s="46">
        <f t="shared" si="12"/>
        <v>2900883.5</v>
      </c>
    </row>
    <row r="116" spans="1:7" x14ac:dyDescent="0.2">
      <c r="A116" s="23"/>
      <c r="B116" s="23"/>
      <c r="C116" s="23"/>
      <c r="D116" s="48"/>
      <c r="E116" s="48"/>
      <c r="F116" s="48"/>
      <c r="G116" s="48"/>
    </row>
    <row r="117" spans="1:7" x14ac:dyDescent="0.2">
      <c r="A117" s="23"/>
      <c r="B117" s="23"/>
      <c r="C117" s="23"/>
      <c r="D117" s="48"/>
      <c r="E117" s="48"/>
      <c r="F117" s="48"/>
      <c r="G117" s="48"/>
    </row>
    <row r="118" spans="1:7" ht="13.5" thickBot="1" x14ac:dyDescent="0.25">
      <c r="A118" s="21" t="s">
        <v>32</v>
      </c>
      <c r="B118" s="21"/>
      <c r="C118" s="29"/>
      <c r="D118" s="48"/>
      <c r="E118" s="48"/>
      <c r="F118" s="48"/>
      <c r="G118" s="48"/>
    </row>
    <row r="119" spans="1:7" ht="13.5" thickTop="1" x14ac:dyDescent="0.2">
      <c r="A119" s="30" t="s">
        <v>1</v>
      </c>
      <c r="B119" s="31" t="s">
        <v>2</v>
      </c>
      <c r="C119" s="31" t="s">
        <v>2</v>
      </c>
      <c r="D119" s="49" t="s">
        <v>7</v>
      </c>
      <c r="E119" s="49" t="s">
        <v>7</v>
      </c>
      <c r="F119" s="49" t="s">
        <v>5</v>
      </c>
      <c r="G119" s="50" t="s">
        <v>10</v>
      </c>
    </row>
    <row r="120" spans="1:7" ht="13.5" thickBot="1" x14ac:dyDescent="0.25">
      <c r="A120" s="33" t="s">
        <v>0</v>
      </c>
      <c r="B120" s="34" t="s">
        <v>3</v>
      </c>
      <c r="C120" s="34" t="s">
        <v>4</v>
      </c>
      <c r="D120" s="51" t="s">
        <v>8</v>
      </c>
      <c r="E120" s="51" t="s">
        <v>9</v>
      </c>
      <c r="F120" s="51" t="s">
        <v>6</v>
      </c>
      <c r="G120" s="52" t="s">
        <v>11</v>
      </c>
    </row>
    <row r="121" spans="1:7" ht="13.5" thickTop="1" x14ac:dyDescent="0.2">
      <c r="A121" s="23" t="s">
        <v>12</v>
      </c>
      <c r="B121" s="11">
        <f>'4th FY 2023'!B121</f>
        <v>0</v>
      </c>
      <c r="C121" s="11">
        <f>'4th FY 2023'!C121</f>
        <v>0</v>
      </c>
      <c r="D121" s="45">
        <f>'1st FY 2023'!D121+'2nd FY 2023'!D121+'3rd FY 2023'!D122+'4th FY 2023'!D121</f>
        <v>39820679.799999997</v>
      </c>
      <c r="E121" s="45">
        <f>'1st FY 2023'!E121+'2nd FY 2023'!E121+'3rd FY 2023'!E122+'4th FY 2023'!E121</f>
        <v>27521963.849999998</v>
      </c>
      <c r="F121" s="45">
        <f>'1st FY 2023'!F121+'2nd FY 2023'!F121+'3rd FY 2023'!F122+'4th FY 2023'!F121</f>
        <v>12298715.950000001</v>
      </c>
      <c r="G121" s="45">
        <f>'1st FY 2023'!G121+'2nd FY 2023'!G121+'3rd FY 2023'!G122+'4th FY 2023'!G121</f>
        <v>3197666.14</v>
      </c>
    </row>
    <row r="122" spans="1:7" x14ac:dyDescent="0.2">
      <c r="A122" s="23" t="s">
        <v>13</v>
      </c>
      <c r="B122" s="11">
        <f>'4th FY 2023'!B122</f>
        <v>0</v>
      </c>
      <c r="C122" s="11">
        <f>'4th FY 2023'!C122</f>
        <v>0</v>
      </c>
      <c r="D122" s="45">
        <f>'1st FY 2023'!D122+'2nd FY 2023'!D122+'3rd FY 2023'!D123+'4th FY 2023'!D122</f>
        <v>10294683</v>
      </c>
      <c r="E122" s="45">
        <f>'1st FY 2023'!E122+'2nd FY 2023'!E122+'3rd FY 2023'!E123+'4th FY 2023'!E122</f>
        <v>7233186.2999999998</v>
      </c>
      <c r="F122" s="45">
        <f>'1st FY 2023'!F122+'2nd FY 2023'!F122+'3rd FY 2023'!F123+'4th FY 2023'!F122</f>
        <v>3061496.7</v>
      </c>
      <c r="G122" s="45">
        <f>'1st FY 2023'!G122+'2nd FY 2023'!G122+'3rd FY 2023'!G123+'4th FY 2023'!G122</f>
        <v>795989.15000000014</v>
      </c>
    </row>
    <row r="123" spans="1:7" x14ac:dyDescent="0.2">
      <c r="A123" s="23" t="s">
        <v>14</v>
      </c>
      <c r="B123" s="11">
        <f>'4th FY 2023'!B123</f>
        <v>0</v>
      </c>
      <c r="C123" s="11">
        <f>'4th FY 2023'!C123</f>
        <v>0</v>
      </c>
      <c r="D123" s="45">
        <f>'1st FY 2023'!D123+'2nd FY 2023'!D123+'3rd FY 2023'!D124+'4th FY 2023'!D123</f>
        <v>30832948.800000001</v>
      </c>
      <c r="E123" s="45">
        <f>'1st FY 2023'!E123+'2nd FY 2023'!E123+'3rd FY 2023'!E124+'4th FY 2023'!E123</f>
        <v>22599482.600000001</v>
      </c>
      <c r="F123" s="45">
        <f>'1st FY 2023'!F123+'2nd FY 2023'!F123+'3rd FY 2023'!F124+'4th FY 2023'!F123</f>
        <v>8233466.2000000011</v>
      </c>
      <c r="G123" s="45">
        <f>'1st FY 2023'!G123+'2nd FY 2023'!G123+'3rd FY 2023'!G124+'4th FY 2023'!G123</f>
        <v>2675876.5099999998</v>
      </c>
    </row>
    <row r="124" spans="1:7" x14ac:dyDescent="0.2">
      <c r="A124" s="27" t="s">
        <v>15</v>
      </c>
      <c r="B124" s="27">
        <f t="shared" ref="B124:G124" si="13">SUM(B121:B123)</f>
        <v>0</v>
      </c>
      <c r="C124" s="27">
        <f t="shared" si="13"/>
        <v>0</v>
      </c>
      <c r="D124" s="46">
        <f t="shared" si="13"/>
        <v>80948311.599999994</v>
      </c>
      <c r="E124" s="46">
        <f t="shared" si="13"/>
        <v>57354632.75</v>
      </c>
      <c r="F124" s="46">
        <f t="shared" si="13"/>
        <v>23593678.850000001</v>
      </c>
      <c r="G124" s="46">
        <f t="shared" si="13"/>
        <v>6669531.7999999998</v>
      </c>
    </row>
    <row r="125" spans="1:7" x14ac:dyDescent="0.2">
      <c r="A125" s="29"/>
      <c r="B125" s="29"/>
      <c r="C125" s="29"/>
      <c r="D125" s="48"/>
      <c r="E125" s="48"/>
      <c r="F125" s="48"/>
      <c r="G125" s="48"/>
    </row>
    <row r="126" spans="1:7" ht="13.5" thickBot="1" x14ac:dyDescent="0.25">
      <c r="A126" s="21" t="s">
        <v>33</v>
      </c>
      <c r="B126" s="21"/>
      <c r="C126" s="29"/>
      <c r="D126" s="48"/>
      <c r="E126" s="48"/>
      <c r="F126" s="48"/>
      <c r="G126" s="48"/>
    </row>
    <row r="127" spans="1:7" ht="13.5" thickTop="1" x14ac:dyDescent="0.2">
      <c r="A127" s="30" t="s">
        <v>1</v>
      </c>
      <c r="B127" s="31" t="s">
        <v>2</v>
      </c>
      <c r="C127" s="31" t="s">
        <v>2</v>
      </c>
      <c r="D127" s="49" t="s">
        <v>7</v>
      </c>
      <c r="E127" s="49" t="s">
        <v>7</v>
      </c>
      <c r="F127" s="49" t="s">
        <v>5</v>
      </c>
      <c r="G127" s="50" t="s">
        <v>10</v>
      </c>
    </row>
    <row r="128" spans="1:7" ht="13.5" thickBot="1" x14ac:dyDescent="0.25">
      <c r="A128" s="33" t="s">
        <v>0</v>
      </c>
      <c r="B128" s="34" t="s">
        <v>3</v>
      </c>
      <c r="C128" s="34" t="s">
        <v>4</v>
      </c>
      <c r="D128" s="51" t="s">
        <v>8</v>
      </c>
      <c r="E128" s="51" t="s">
        <v>9</v>
      </c>
      <c r="F128" s="51" t="s">
        <v>6</v>
      </c>
      <c r="G128" s="52" t="s">
        <v>11</v>
      </c>
    </row>
    <row r="129" spans="1:7" ht="13.5" thickTop="1" x14ac:dyDescent="0.2">
      <c r="A129" s="23" t="s">
        <v>12</v>
      </c>
      <c r="B129" s="11">
        <f>'4th FY 2023'!B129</f>
        <v>0</v>
      </c>
      <c r="C129" s="11">
        <f>'4th FY 2023'!C129</f>
        <v>0</v>
      </c>
      <c r="D129" s="45">
        <f>'1st FY 2023'!D129+'2nd FY 2023'!D129+'3rd FY 2023'!D130+'4th FY 2023'!D129</f>
        <v>5968411</v>
      </c>
      <c r="E129" s="45">
        <f>'1st FY 2023'!E129+'2nd FY 2023'!E129+'3rd FY 2023'!E130+'4th FY 2023'!E129</f>
        <v>4169723.45</v>
      </c>
      <c r="F129" s="45">
        <f>'1st FY 2023'!F129+'2nd FY 2023'!F129+'3rd FY 2023'!F130+'4th FY 2023'!F129</f>
        <v>1798687.5499999998</v>
      </c>
      <c r="G129" s="45">
        <f>'1st FY 2023'!G129+'2nd FY 2023'!G129+'3rd FY 2023'!G130+'4th FY 2023'!G129</f>
        <v>467658.77</v>
      </c>
    </row>
    <row r="130" spans="1:7" x14ac:dyDescent="0.2">
      <c r="A130" s="23" t="s">
        <v>13</v>
      </c>
      <c r="B130" s="11">
        <f>'4th FY 2023'!B130</f>
        <v>0</v>
      </c>
      <c r="C130" s="11">
        <f>'4th FY 2023'!C130</f>
        <v>0</v>
      </c>
      <c r="D130" s="45">
        <f>'1st FY 2023'!D130+'2nd FY 2023'!D130+'3rd FY 2023'!D131+'4th FY 2023'!D130</f>
        <v>3295186</v>
      </c>
      <c r="E130" s="45">
        <f>'1st FY 2023'!E130+'2nd FY 2023'!E130+'3rd FY 2023'!E131+'4th FY 2023'!E130</f>
        <v>2312764.5</v>
      </c>
      <c r="F130" s="45">
        <f>'1st FY 2023'!F130+'2nd FY 2023'!F130+'3rd FY 2023'!F131+'4th FY 2023'!F130</f>
        <v>982421.5</v>
      </c>
      <c r="G130" s="45">
        <f>'1st FY 2023'!G130+'2nd FY 2023'!G130+'3rd FY 2023'!G131+'4th FY 2023'!G130</f>
        <v>255429.59000000003</v>
      </c>
    </row>
    <row r="131" spans="1:7" x14ac:dyDescent="0.2">
      <c r="A131" s="23" t="s">
        <v>14</v>
      </c>
      <c r="B131" s="11">
        <f>'4th FY 2023'!B131</f>
        <v>0</v>
      </c>
      <c r="C131" s="11">
        <f>'4th FY 2023'!C131</f>
        <v>0</v>
      </c>
      <c r="D131" s="45">
        <f>'1st FY 2023'!D131+'2nd FY 2023'!D131+'3rd FY 2023'!D132+'4th FY 2023'!D131</f>
        <v>15907747.299999999</v>
      </c>
      <c r="E131" s="45">
        <f>'1st FY 2023'!E131+'2nd FY 2023'!E131+'3rd FY 2023'!E132+'4th FY 2023'!E131</f>
        <v>11666554.449999999</v>
      </c>
      <c r="F131" s="45">
        <f>'1st FY 2023'!F131+'2nd FY 2023'!F131+'3rd FY 2023'!F132+'4th FY 2023'!F131</f>
        <v>4241192.8499999996</v>
      </c>
      <c r="G131" s="45">
        <f>'1st FY 2023'!G131+'2nd FY 2023'!G131+'3rd FY 2023'!G132+'4th FY 2023'!G131</f>
        <v>1378387.68</v>
      </c>
    </row>
    <row r="132" spans="1:7" x14ac:dyDescent="0.2">
      <c r="A132" s="27" t="s">
        <v>15</v>
      </c>
      <c r="B132" s="27">
        <f t="shared" ref="B132:G132" si="14">SUM(B129:B131)</f>
        <v>0</v>
      </c>
      <c r="C132" s="27">
        <f t="shared" si="14"/>
        <v>0</v>
      </c>
      <c r="D132" s="46">
        <f t="shared" si="14"/>
        <v>25171344.299999997</v>
      </c>
      <c r="E132" s="46">
        <f t="shared" si="14"/>
        <v>18149042.399999999</v>
      </c>
      <c r="F132" s="46">
        <f t="shared" si="14"/>
        <v>7022301.8999999994</v>
      </c>
      <c r="G132" s="46">
        <f t="shared" si="14"/>
        <v>2101476.04</v>
      </c>
    </row>
    <row r="133" spans="1:7" x14ac:dyDescent="0.2">
      <c r="A133" s="29"/>
      <c r="B133" s="29"/>
      <c r="C133" s="29"/>
      <c r="D133" s="48"/>
      <c r="E133" s="48"/>
      <c r="F133" s="48"/>
      <c r="G133" s="48"/>
    </row>
    <row r="134" spans="1:7" ht="13.5" thickBot="1" x14ac:dyDescent="0.25">
      <c r="A134" s="21" t="s">
        <v>34</v>
      </c>
      <c r="B134" s="21"/>
      <c r="C134" s="29"/>
      <c r="D134" s="48"/>
      <c r="E134" s="48"/>
      <c r="F134" s="48"/>
      <c r="G134" s="48"/>
    </row>
    <row r="135" spans="1:7" ht="13.5" thickTop="1" x14ac:dyDescent="0.2">
      <c r="A135" s="30" t="s">
        <v>1</v>
      </c>
      <c r="B135" s="31" t="s">
        <v>2</v>
      </c>
      <c r="C135" s="31" t="s">
        <v>2</v>
      </c>
      <c r="D135" s="49" t="s">
        <v>7</v>
      </c>
      <c r="E135" s="49" t="s">
        <v>7</v>
      </c>
      <c r="F135" s="49" t="s">
        <v>5</v>
      </c>
      <c r="G135" s="50" t="s">
        <v>10</v>
      </c>
    </row>
    <row r="136" spans="1:7" ht="13.5" thickBot="1" x14ac:dyDescent="0.25">
      <c r="A136" s="33" t="s">
        <v>0</v>
      </c>
      <c r="B136" s="34" t="s">
        <v>3</v>
      </c>
      <c r="C136" s="34" t="s">
        <v>4</v>
      </c>
      <c r="D136" s="51" t="s">
        <v>8</v>
      </c>
      <c r="E136" s="51" t="s">
        <v>9</v>
      </c>
      <c r="F136" s="51" t="s">
        <v>6</v>
      </c>
      <c r="G136" s="52" t="s">
        <v>11</v>
      </c>
    </row>
    <row r="137" spans="1:7" ht="13.5" thickTop="1" x14ac:dyDescent="0.2">
      <c r="A137" s="23" t="s">
        <v>12</v>
      </c>
      <c r="B137" s="11">
        <f>'4th FY 2023'!B137</f>
        <v>0</v>
      </c>
      <c r="C137" s="11">
        <f>'4th FY 2023'!C137</f>
        <v>0</v>
      </c>
      <c r="D137" s="45">
        <f>'1st FY 2023'!D137+'2nd FY 2023'!D137+'3rd FY 2023'!D138+'4th FY 2023'!D137</f>
        <v>4681521.8499999996</v>
      </c>
      <c r="E137" s="45">
        <f>'1st FY 2023'!E137+'2nd FY 2023'!E137+'3rd FY 2023'!E138+'4th FY 2023'!E137</f>
        <v>3262183.35</v>
      </c>
      <c r="F137" s="45">
        <f>'1st FY 2023'!F137+'2nd FY 2023'!F137+'3rd FY 2023'!F138+'4th FY 2023'!F137</f>
        <v>1419338.4999999998</v>
      </c>
      <c r="G137" s="45">
        <f>'1st FY 2023'!G137+'2nd FY 2023'!G137+'3rd FY 2023'!G138+'4th FY 2023'!G137</f>
        <v>369028.01</v>
      </c>
    </row>
    <row r="138" spans="1:7" x14ac:dyDescent="0.2">
      <c r="A138" s="23" t="s">
        <v>13</v>
      </c>
      <c r="B138" s="11">
        <f>'4th FY 2023'!B138</f>
        <v>0</v>
      </c>
      <c r="C138" s="11">
        <f>'4th FY 2023'!C138</f>
        <v>0</v>
      </c>
      <c r="D138" s="45">
        <f>'1st FY 2023'!D138+'2nd FY 2023'!D138+'3rd FY 2023'!D139+'4th FY 2023'!D138</f>
        <v>991114.65</v>
      </c>
      <c r="E138" s="45">
        <f>'1st FY 2023'!E138+'2nd FY 2023'!E138+'3rd FY 2023'!E139+'4th FY 2023'!E138</f>
        <v>666003.10000000009</v>
      </c>
      <c r="F138" s="45">
        <f>'1st FY 2023'!F138+'2nd FY 2023'!F138+'3rd FY 2023'!F139+'4th FY 2023'!F138</f>
        <v>325111.55000000005</v>
      </c>
      <c r="G138" s="45">
        <f>'1st FY 2023'!G138+'2nd FY 2023'!G138+'3rd FY 2023'!G139+'4th FY 2023'!G138</f>
        <v>84529.010000000009</v>
      </c>
    </row>
    <row r="139" spans="1:7" x14ac:dyDescent="0.2">
      <c r="A139" s="23" t="s">
        <v>14</v>
      </c>
      <c r="B139" s="11">
        <f>'4th FY 2023'!B139</f>
        <v>0</v>
      </c>
      <c r="C139" s="11">
        <f>'4th FY 2023'!C139</f>
        <v>0</v>
      </c>
      <c r="D139" s="45">
        <f>'1st FY 2023'!D139+'2nd FY 2023'!D139+'3rd FY 2023'!D140+'4th FY 2023'!D139</f>
        <v>17911270.300000001</v>
      </c>
      <c r="E139" s="45">
        <f>'1st FY 2023'!E139+'2nd FY 2023'!E139+'3rd FY 2023'!E140+'4th FY 2023'!E139</f>
        <v>12903053.049999999</v>
      </c>
      <c r="F139" s="45">
        <f>'1st FY 2023'!F139+'2nd FY 2023'!F139+'3rd FY 2023'!F140+'4th FY 2023'!F139</f>
        <v>5008217.25</v>
      </c>
      <c r="G139" s="45">
        <f>'1st FY 2023'!G139+'2nd FY 2023'!G139+'3rd FY 2023'!G140+'4th FY 2023'!G139</f>
        <v>1627670.61</v>
      </c>
    </row>
    <row r="140" spans="1:7" x14ac:dyDescent="0.2">
      <c r="A140" s="27" t="s">
        <v>15</v>
      </c>
      <c r="B140" s="27">
        <f t="shared" ref="B140:G140" si="15">SUM(B137:B139)</f>
        <v>0</v>
      </c>
      <c r="C140" s="27">
        <f t="shared" si="15"/>
        <v>0</v>
      </c>
      <c r="D140" s="46">
        <f t="shared" si="15"/>
        <v>23583906.800000001</v>
      </c>
      <c r="E140" s="46">
        <f t="shared" si="15"/>
        <v>16831239.5</v>
      </c>
      <c r="F140" s="46">
        <f t="shared" si="15"/>
        <v>6752667.2999999998</v>
      </c>
      <c r="G140" s="46">
        <f t="shared" si="15"/>
        <v>2081227.6300000001</v>
      </c>
    </row>
    <row r="141" spans="1:7" x14ac:dyDescent="0.2">
      <c r="A141" s="29"/>
      <c r="B141" s="29"/>
      <c r="C141" s="29"/>
      <c r="D141" s="48"/>
      <c r="E141" s="48"/>
      <c r="F141" s="48"/>
      <c r="G141" s="48"/>
    </row>
    <row r="142" spans="1:7" ht="13.5" thickBot="1" x14ac:dyDescent="0.25">
      <c r="A142" s="21" t="s">
        <v>35</v>
      </c>
      <c r="B142" s="21"/>
      <c r="C142" s="29"/>
      <c r="D142" s="48"/>
      <c r="E142" s="48"/>
      <c r="F142" s="48"/>
      <c r="G142" s="48"/>
    </row>
    <row r="143" spans="1:7" ht="13.5" thickTop="1" x14ac:dyDescent="0.2">
      <c r="A143" s="30" t="s">
        <v>1</v>
      </c>
      <c r="B143" s="31" t="s">
        <v>2</v>
      </c>
      <c r="C143" s="31" t="s">
        <v>2</v>
      </c>
      <c r="D143" s="49" t="s">
        <v>7</v>
      </c>
      <c r="E143" s="49" t="s">
        <v>7</v>
      </c>
      <c r="F143" s="49" t="s">
        <v>5</v>
      </c>
      <c r="G143" s="50" t="s">
        <v>10</v>
      </c>
    </row>
    <row r="144" spans="1:7" ht="13.5" thickBot="1" x14ac:dyDescent="0.25">
      <c r="A144" s="33" t="s">
        <v>0</v>
      </c>
      <c r="B144" s="34" t="s">
        <v>3</v>
      </c>
      <c r="C144" s="34" t="s">
        <v>4</v>
      </c>
      <c r="D144" s="51" t="s">
        <v>8</v>
      </c>
      <c r="E144" s="51" t="s">
        <v>9</v>
      </c>
      <c r="F144" s="51" t="s">
        <v>6</v>
      </c>
      <c r="G144" s="52" t="s">
        <v>11</v>
      </c>
    </row>
    <row r="145" spans="1:7" ht="13.5" thickTop="1" x14ac:dyDescent="0.2">
      <c r="A145" s="23" t="s">
        <v>13</v>
      </c>
      <c r="B145" s="11">
        <f>'4th FY 2023'!B145</f>
        <v>0</v>
      </c>
      <c r="C145" s="11">
        <f>'4th FY 2023'!C145</f>
        <v>0</v>
      </c>
      <c r="D145" s="45">
        <f>'1st FY 2023'!D145+'2nd FY 2023'!D145+'3rd FY 2023'!D146+'4th FY 2023'!D145</f>
        <v>460169</v>
      </c>
      <c r="E145" s="45">
        <f>'1st FY 2023'!E145+'2nd FY 2023'!E145+'3rd FY 2023'!E146+'4th FY 2023'!E145</f>
        <v>327153.40000000002</v>
      </c>
      <c r="F145" s="45">
        <f>'1st FY 2023'!F145+'2nd FY 2023'!F145+'3rd FY 2023'!F146+'4th FY 2023'!F145</f>
        <v>133015.59999999998</v>
      </c>
      <c r="G145" s="45">
        <f>'1st FY 2023'!G145+'2nd FY 2023'!G145+'3rd FY 2023'!G146+'4th FY 2023'!G145</f>
        <v>34584.06</v>
      </c>
    </row>
    <row r="146" spans="1:7" x14ac:dyDescent="0.2">
      <c r="A146" s="23" t="s">
        <v>14</v>
      </c>
      <c r="B146" s="11">
        <f>'4th FY 2023'!B146</f>
        <v>0</v>
      </c>
      <c r="C146" s="11">
        <f>'4th FY 2023'!C146</f>
        <v>0</v>
      </c>
      <c r="D146" s="45">
        <f>'1st FY 2023'!D146+'2nd FY 2023'!D146+'3rd FY 2023'!D147+'4th FY 2023'!D146</f>
        <v>11472632.449999999</v>
      </c>
      <c r="E146" s="45">
        <f>'1st FY 2023'!E146+'2nd FY 2023'!E146+'3rd FY 2023'!E147+'4th FY 2023'!E146</f>
        <v>8264914.6500000004</v>
      </c>
      <c r="F146" s="45">
        <f>'1st FY 2023'!F146+'2nd FY 2023'!F146+'3rd FY 2023'!F147+'4th FY 2023'!F146</f>
        <v>3207717.8</v>
      </c>
      <c r="G146" s="45">
        <f>'1st FY 2023'!G146+'2nd FY 2023'!G146+'3rd FY 2023'!G147+'4th FY 2023'!G146</f>
        <v>1042508.29</v>
      </c>
    </row>
    <row r="147" spans="1:7" x14ac:dyDescent="0.2">
      <c r="A147" s="27" t="s">
        <v>15</v>
      </c>
      <c r="B147" s="27">
        <f t="shared" ref="B147:G147" si="16">SUM(B145:B146)</f>
        <v>0</v>
      </c>
      <c r="C147" s="27">
        <f t="shared" si="16"/>
        <v>0</v>
      </c>
      <c r="D147" s="46">
        <f t="shared" si="16"/>
        <v>11932801.449999999</v>
      </c>
      <c r="E147" s="46">
        <f t="shared" si="16"/>
        <v>8592068.0500000007</v>
      </c>
      <c r="F147" s="46">
        <f t="shared" si="16"/>
        <v>3340733.4</v>
      </c>
      <c r="G147" s="46">
        <f t="shared" si="16"/>
        <v>1077092.3500000001</v>
      </c>
    </row>
    <row r="148" spans="1:7" x14ac:dyDescent="0.2">
      <c r="A148" s="29"/>
      <c r="B148" s="29"/>
      <c r="C148" s="29"/>
      <c r="D148" s="48"/>
      <c r="E148" s="48"/>
      <c r="F148" s="48"/>
      <c r="G148" s="48"/>
    </row>
    <row r="149" spans="1:7" ht="13.5" thickBot="1" x14ac:dyDescent="0.25">
      <c r="A149" s="21" t="s">
        <v>36</v>
      </c>
      <c r="B149" s="21"/>
      <c r="C149" s="29"/>
      <c r="D149" s="48"/>
      <c r="E149" s="48"/>
      <c r="F149" s="48"/>
      <c r="G149" s="48"/>
    </row>
    <row r="150" spans="1:7" ht="13.5" thickTop="1" x14ac:dyDescent="0.2">
      <c r="A150" s="30" t="s">
        <v>1</v>
      </c>
      <c r="B150" s="31" t="s">
        <v>2</v>
      </c>
      <c r="C150" s="31" t="s">
        <v>2</v>
      </c>
      <c r="D150" s="49" t="s">
        <v>7</v>
      </c>
      <c r="E150" s="49" t="s">
        <v>7</v>
      </c>
      <c r="F150" s="49" t="s">
        <v>5</v>
      </c>
      <c r="G150" s="50" t="s">
        <v>10</v>
      </c>
    </row>
    <row r="151" spans="1:7" ht="13.5" thickBot="1" x14ac:dyDescent="0.25">
      <c r="A151" s="33" t="s">
        <v>0</v>
      </c>
      <c r="B151" s="34" t="s">
        <v>3</v>
      </c>
      <c r="C151" s="34" t="s">
        <v>4</v>
      </c>
      <c r="D151" s="51" t="s">
        <v>8</v>
      </c>
      <c r="E151" s="51" t="s">
        <v>9</v>
      </c>
      <c r="F151" s="51" t="s">
        <v>6</v>
      </c>
      <c r="G151" s="52" t="s">
        <v>11</v>
      </c>
    </row>
    <row r="152" spans="1:7" ht="13.5" thickTop="1" x14ac:dyDescent="0.2">
      <c r="A152" s="23" t="s">
        <v>12</v>
      </c>
      <c r="B152" s="11">
        <f>'4th FY 2023'!B152</f>
        <v>0</v>
      </c>
      <c r="C152" s="11">
        <f>'4th FY 2023'!C152</f>
        <v>0</v>
      </c>
      <c r="D152" s="45">
        <f>'1st FY 2023'!D152+'2nd FY 2023'!D152+'3rd FY 2023'!D153+'4th FY 2023'!D152</f>
        <v>6455374.3000000007</v>
      </c>
      <c r="E152" s="45">
        <f>'1st FY 2023'!E152+'2nd FY 2023'!E152+'3rd FY 2023'!E153+'4th FY 2023'!E152</f>
        <v>4440651.9499999993</v>
      </c>
      <c r="F152" s="45">
        <f>'1st FY 2023'!F152+'2nd FY 2023'!F152+'3rd FY 2023'!F153+'4th FY 2023'!F152</f>
        <v>2014722.35</v>
      </c>
      <c r="G152" s="45">
        <f>'1st FY 2023'!G152+'2nd FY 2023'!G152+'3rd FY 2023'!G153+'4th FY 2023'!G152</f>
        <v>523827.81999999995</v>
      </c>
    </row>
    <row r="153" spans="1:7" x14ac:dyDescent="0.2">
      <c r="A153" s="23" t="s">
        <v>13</v>
      </c>
      <c r="B153" s="11">
        <f>'4th FY 2023'!B153</f>
        <v>0</v>
      </c>
      <c r="C153" s="11">
        <f>'4th FY 2023'!C153</f>
        <v>0</v>
      </c>
      <c r="D153" s="45">
        <f>'1st FY 2023'!D153+'2nd FY 2023'!D153+'3rd FY 2023'!D154+'4th FY 2023'!D153</f>
        <v>8722332.5500000007</v>
      </c>
      <c r="E153" s="45">
        <f>'1st FY 2023'!E153+'2nd FY 2023'!E153+'3rd FY 2023'!E154+'4th FY 2023'!E153</f>
        <v>5972708.75</v>
      </c>
      <c r="F153" s="45">
        <f>'1st FY 2023'!F153+'2nd FY 2023'!F153+'3rd FY 2023'!F154+'4th FY 2023'!F153</f>
        <v>2749623.8</v>
      </c>
      <c r="G153" s="45">
        <f>'1st FY 2023'!G153+'2nd FY 2023'!G153+'3rd FY 2023'!G154+'4th FY 2023'!G153</f>
        <v>714902.19</v>
      </c>
    </row>
    <row r="154" spans="1:7" x14ac:dyDescent="0.2">
      <c r="A154" s="23" t="s">
        <v>17</v>
      </c>
      <c r="B154" s="11">
        <f>'4th FY 2023'!B154</f>
        <v>0</v>
      </c>
      <c r="C154" s="11">
        <f>'4th FY 2023'!C154</f>
        <v>0</v>
      </c>
      <c r="D154" s="45">
        <f>'1st FY 2023'!D154+'2nd FY 2023'!D154+'3rd FY 2023'!D155+'4th FY 2023'!D154</f>
        <v>20276048</v>
      </c>
      <c r="E154" s="45">
        <f>'1st FY 2023'!E154+'2nd FY 2023'!E154+'3rd FY 2023'!E155+'4th FY 2023'!E154</f>
        <v>14633919.1</v>
      </c>
      <c r="F154" s="45">
        <f>'1st FY 2023'!F154+'2nd FY 2023'!F154+'3rd FY 2023'!F155+'4th FY 2023'!F154</f>
        <v>5642128.8999999994</v>
      </c>
      <c r="G154" s="45">
        <f>'1st FY 2023'!G154+'2nd FY 2023'!G154+'3rd FY 2023'!G155+'4th FY 2023'!G154</f>
        <v>1015583.2</v>
      </c>
    </row>
    <row r="155" spans="1:7" x14ac:dyDescent="0.2">
      <c r="A155" s="23" t="s">
        <v>14</v>
      </c>
      <c r="B155" s="11">
        <f>'4th FY 2023'!B155</f>
        <v>0</v>
      </c>
      <c r="C155" s="11">
        <f>'4th FY 2023'!C155</f>
        <v>0</v>
      </c>
      <c r="D155" s="45">
        <f>'1st FY 2023'!D155+'2nd FY 2023'!D155+'3rd FY 2023'!D156+'4th FY 2023'!D155</f>
        <v>21153125.199999999</v>
      </c>
      <c r="E155" s="45">
        <f>'1st FY 2023'!E155+'2nd FY 2023'!E155+'3rd FY 2023'!E156+'4th FY 2023'!E155</f>
        <v>15046882.050000001</v>
      </c>
      <c r="F155" s="45">
        <f>'1st FY 2023'!F155+'2nd FY 2023'!F155+'3rd FY 2023'!F156+'4th FY 2023'!F155</f>
        <v>6106243.1499999994</v>
      </c>
      <c r="G155" s="45">
        <f>'1st FY 2023'!G155+'2nd FY 2023'!G155+'3rd FY 2023'!G156+'4th FY 2023'!G155</f>
        <v>1984529.02</v>
      </c>
    </row>
    <row r="156" spans="1:7" x14ac:dyDescent="0.2">
      <c r="A156" s="27" t="s">
        <v>15</v>
      </c>
      <c r="B156" s="27">
        <f t="shared" ref="B156:G156" si="17">SUM(B152:B155)</f>
        <v>0</v>
      </c>
      <c r="C156" s="27">
        <f t="shared" si="17"/>
        <v>0</v>
      </c>
      <c r="D156" s="46">
        <f t="shared" si="17"/>
        <v>56606880.049999997</v>
      </c>
      <c r="E156" s="46">
        <f t="shared" si="17"/>
        <v>40094161.849999994</v>
      </c>
      <c r="F156" s="46">
        <f t="shared" si="17"/>
        <v>16512718.199999999</v>
      </c>
      <c r="G156" s="46">
        <f t="shared" si="17"/>
        <v>4238842.2300000004</v>
      </c>
    </row>
    <row r="157" spans="1:7" x14ac:dyDescent="0.2">
      <c r="A157" s="23"/>
      <c r="B157" s="23"/>
      <c r="C157" s="23"/>
      <c r="D157" s="48"/>
      <c r="E157" s="48"/>
      <c r="F157" s="48"/>
      <c r="G157" s="48"/>
    </row>
    <row r="158" spans="1:7" ht="13.5" thickBot="1" x14ac:dyDescent="0.25">
      <c r="A158" s="21" t="s">
        <v>37</v>
      </c>
      <c r="B158" s="21"/>
      <c r="C158" s="29"/>
      <c r="D158" s="48"/>
      <c r="E158" s="48"/>
      <c r="F158" s="48"/>
      <c r="G158" s="48"/>
    </row>
    <row r="159" spans="1:7" ht="13.5" thickTop="1" x14ac:dyDescent="0.2">
      <c r="A159" s="30" t="s">
        <v>1</v>
      </c>
      <c r="B159" s="31" t="s">
        <v>2</v>
      </c>
      <c r="C159" s="31" t="s">
        <v>2</v>
      </c>
      <c r="D159" s="49" t="s">
        <v>7</v>
      </c>
      <c r="E159" s="49" t="s">
        <v>7</v>
      </c>
      <c r="F159" s="49" t="s">
        <v>5</v>
      </c>
      <c r="G159" s="50" t="s">
        <v>10</v>
      </c>
    </row>
    <row r="160" spans="1:7" ht="13.5" thickBot="1" x14ac:dyDescent="0.25">
      <c r="A160" s="33" t="s">
        <v>0</v>
      </c>
      <c r="B160" s="34" t="s">
        <v>3</v>
      </c>
      <c r="C160" s="34" t="s">
        <v>4</v>
      </c>
      <c r="D160" s="51" t="s">
        <v>8</v>
      </c>
      <c r="E160" s="51" t="s">
        <v>9</v>
      </c>
      <c r="F160" s="51" t="s">
        <v>6</v>
      </c>
      <c r="G160" s="52" t="s">
        <v>11</v>
      </c>
    </row>
    <row r="161" spans="1:7" ht="13.5" thickTop="1" x14ac:dyDescent="0.2">
      <c r="A161" s="23" t="s">
        <v>12</v>
      </c>
      <c r="B161" s="11">
        <f>'4th FY 2023'!B161</f>
        <v>0</v>
      </c>
      <c r="C161" s="11">
        <f>'4th FY 2023'!C161</f>
        <v>0</v>
      </c>
      <c r="D161" s="45">
        <f>'1st FY 2023'!D161+'2nd FY 2023'!D161+'3rd FY 2023'!D162+'4th FY 2023'!D161</f>
        <v>4267015</v>
      </c>
      <c r="E161" s="45">
        <f>'1st FY 2023'!E161+'2nd FY 2023'!E161+'3rd FY 2023'!E162+'4th FY 2023'!E161</f>
        <v>3069056.45</v>
      </c>
      <c r="F161" s="45">
        <f>'1st FY 2023'!F161+'2nd FY 2023'!F161+'3rd FY 2023'!F162+'4th FY 2023'!F161</f>
        <v>1197958.55</v>
      </c>
      <c r="G161" s="45">
        <f>'1st FY 2023'!G161+'2nd FY 2023'!G161+'3rd FY 2023'!G162+'4th FY 2023'!G161</f>
        <v>311469.21999999997</v>
      </c>
    </row>
    <row r="162" spans="1:7" x14ac:dyDescent="0.2">
      <c r="A162" s="23" t="s">
        <v>13</v>
      </c>
      <c r="B162" s="11">
        <f>'4th FY 2023'!B162</f>
        <v>0</v>
      </c>
      <c r="C162" s="11">
        <f>'4th FY 2023'!C162</f>
        <v>0</v>
      </c>
      <c r="D162" s="45">
        <f>'1st FY 2023'!D162+'2nd FY 2023'!D162+'3rd FY 2023'!D163+'4th FY 2023'!D162</f>
        <v>3168477</v>
      </c>
      <c r="E162" s="45">
        <f>'1st FY 2023'!E162+'2nd FY 2023'!E162+'3rd FY 2023'!E163+'4th FY 2023'!E162</f>
        <v>2235180.2000000002</v>
      </c>
      <c r="F162" s="45">
        <f>'1st FY 2023'!F162+'2nd FY 2023'!F162+'3rd FY 2023'!F163+'4th FY 2023'!F162</f>
        <v>933296.8</v>
      </c>
      <c r="G162" s="45">
        <f>'1st FY 2023'!G162+'2nd FY 2023'!G162+'3rd FY 2023'!G163+'4th FY 2023'!G162</f>
        <v>242657.18</v>
      </c>
    </row>
    <row r="163" spans="1:7" x14ac:dyDescent="0.2">
      <c r="A163" s="23" t="s">
        <v>17</v>
      </c>
      <c r="B163" s="11">
        <f>'4th FY 2023'!B163</f>
        <v>0</v>
      </c>
      <c r="C163" s="11">
        <f>'4th FY 2023'!C163</f>
        <v>0</v>
      </c>
      <c r="D163" s="45">
        <f>'1st FY 2023'!D163+'2nd FY 2023'!D163+'3rd FY 2023'!D164+'4th FY 2023'!D163</f>
        <v>16048546</v>
      </c>
      <c r="E163" s="45">
        <f>'1st FY 2023'!E163+'2nd FY 2023'!E163+'3rd FY 2023'!E164+'4th FY 2023'!E163</f>
        <v>12046267.25</v>
      </c>
      <c r="F163" s="45">
        <f>'1st FY 2023'!F163+'2nd FY 2023'!F163+'3rd FY 2023'!F164+'4th FY 2023'!F163</f>
        <v>4002278.7500000005</v>
      </c>
      <c r="G163" s="45">
        <f>'1st FY 2023'!G163+'2nd FY 2023'!G163+'3rd FY 2023'!G164+'4th FY 2023'!G163</f>
        <v>720410.17999999993</v>
      </c>
    </row>
    <row r="164" spans="1:7" x14ac:dyDescent="0.2">
      <c r="A164" s="23" t="s">
        <v>14</v>
      </c>
      <c r="B164" s="11">
        <f>'4th FY 2023'!B164</f>
        <v>0</v>
      </c>
      <c r="C164" s="11">
        <f>'4th FY 2023'!C164</f>
        <v>0</v>
      </c>
      <c r="D164" s="45">
        <f>'1st FY 2023'!D164+'2nd FY 2023'!D164+'3rd FY 2023'!D165+'4th FY 2023'!D164</f>
        <v>14170056</v>
      </c>
      <c r="E164" s="45">
        <f>'1st FY 2023'!E164+'2nd FY 2023'!E164+'3rd FY 2023'!E165+'4th FY 2023'!E164</f>
        <v>10265288.699999999</v>
      </c>
      <c r="F164" s="45">
        <f>'1st FY 2023'!F164+'2nd FY 2023'!F164+'3rd FY 2023'!F165+'4th FY 2023'!F164</f>
        <v>3904767.3000000003</v>
      </c>
      <c r="G164" s="45">
        <f>'1st FY 2023'!G164+'2nd FY 2023'!G164+'3rd FY 2023'!G165+'4th FY 2023'!G164</f>
        <v>1269049.3699999999</v>
      </c>
    </row>
    <row r="165" spans="1:7" x14ac:dyDescent="0.2">
      <c r="A165" s="27" t="s">
        <v>15</v>
      </c>
      <c r="B165" s="27">
        <f t="shared" ref="B165:G165" si="18">SUM(B161:B164)</f>
        <v>0</v>
      </c>
      <c r="C165" s="27">
        <f t="shared" si="18"/>
        <v>0</v>
      </c>
      <c r="D165" s="46">
        <f t="shared" si="18"/>
        <v>37654094</v>
      </c>
      <c r="E165" s="46">
        <f t="shared" si="18"/>
        <v>27615792.599999998</v>
      </c>
      <c r="F165" s="46">
        <f t="shared" si="18"/>
        <v>10038301.4</v>
      </c>
      <c r="G165" s="46">
        <f t="shared" si="18"/>
        <v>2543585.9499999997</v>
      </c>
    </row>
    <row r="166" spans="1:7" x14ac:dyDescent="0.2">
      <c r="A166" s="29"/>
      <c r="B166" s="29"/>
      <c r="C166" s="29"/>
      <c r="D166" s="48"/>
      <c r="E166" s="48"/>
      <c r="F166" s="48"/>
      <c r="G166" s="48"/>
    </row>
    <row r="167" spans="1:7" ht="13.5" thickBot="1" x14ac:dyDescent="0.25">
      <c r="A167" s="21" t="s">
        <v>38</v>
      </c>
      <c r="B167" s="21"/>
      <c r="C167" s="29"/>
      <c r="D167" s="48"/>
      <c r="E167" s="48"/>
      <c r="F167" s="48"/>
      <c r="G167" s="48"/>
    </row>
    <row r="168" spans="1:7" ht="13.5" thickTop="1" x14ac:dyDescent="0.2">
      <c r="A168" s="30" t="s">
        <v>1</v>
      </c>
      <c r="B168" s="31" t="s">
        <v>2</v>
      </c>
      <c r="C168" s="31" t="s">
        <v>2</v>
      </c>
      <c r="D168" s="49" t="s">
        <v>7</v>
      </c>
      <c r="E168" s="49" t="s">
        <v>7</v>
      </c>
      <c r="F168" s="49" t="s">
        <v>5</v>
      </c>
      <c r="G168" s="50" t="s">
        <v>10</v>
      </c>
    </row>
    <row r="169" spans="1:7" ht="13.5" thickBot="1" x14ac:dyDescent="0.25">
      <c r="A169" s="33" t="s">
        <v>0</v>
      </c>
      <c r="B169" s="34" t="s">
        <v>3</v>
      </c>
      <c r="C169" s="34" t="s">
        <v>4</v>
      </c>
      <c r="D169" s="51" t="s">
        <v>8</v>
      </c>
      <c r="E169" s="51" t="s">
        <v>9</v>
      </c>
      <c r="F169" s="51" t="s">
        <v>6</v>
      </c>
      <c r="G169" s="52" t="s">
        <v>11</v>
      </c>
    </row>
    <row r="170" spans="1:7" ht="13.5" thickTop="1" x14ac:dyDescent="0.2">
      <c r="A170" s="23" t="s">
        <v>12</v>
      </c>
      <c r="B170" s="11">
        <f>'4th FY 2023'!B170</f>
        <v>0</v>
      </c>
      <c r="C170" s="11">
        <f>'4th FY 2023'!C170</f>
        <v>0</v>
      </c>
      <c r="D170" s="45">
        <f>'1st FY 2023'!D170+'2nd FY 2023'!D170+'3rd FY 2023'!D171+'4th FY 2023'!D170</f>
        <v>1231112.0499999998</v>
      </c>
      <c r="E170" s="45">
        <f>'1st FY 2023'!E170+'2nd FY 2023'!E170+'3rd FY 2023'!E171+'4th FY 2023'!E170</f>
        <v>956744.65</v>
      </c>
      <c r="F170" s="45">
        <f>'1st FY 2023'!F170+'2nd FY 2023'!F170+'3rd FY 2023'!F171+'4th FY 2023'!F170</f>
        <v>274367.40000000002</v>
      </c>
      <c r="G170" s="45">
        <f>'1st FY 2023'!G170+'2nd FY 2023'!G170+'3rd FY 2023'!G171+'4th FY 2023'!G170</f>
        <v>71335.53</v>
      </c>
    </row>
    <row r="171" spans="1:7" x14ac:dyDescent="0.2">
      <c r="A171" s="23" t="s">
        <v>14</v>
      </c>
      <c r="B171" s="11">
        <f>'4th FY 2023'!B171</f>
        <v>0</v>
      </c>
      <c r="C171" s="11">
        <f>'4th FY 2023'!C171</f>
        <v>0</v>
      </c>
      <c r="D171" s="45">
        <f>'1st FY 2023'!D171+'2nd FY 2023'!D171+'3rd FY 2023'!D172+'4th FY 2023'!D171</f>
        <v>115901353.09999999</v>
      </c>
      <c r="E171" s="45">
        <f>'1st FY 2023'!E171+'2nd FY 2023'!E171+'3rd FY 2023'!E172+'4th FY 2023'!E171</f>
        <v>84921858.049999997</v>
      </c>
      <c r="F171" s="45">
        <f>'1st FY 2023'!F171+'2nd FY 2023'!F171+'3rd FY 2023'!F172+'4th FY 2023'!F171</f>
        <v>30979495.049999997</v>
      </c>
      <c r="G171" s="45">
        <f>'1st FY 2023'!G171+'2nd FY 2023'!G171+'3rd FY 2023'!G172+'4th FY 2023'!G171</f>
        <v>10068335.9</v>
      </c>
    </row>
    <row r="172" spans="1:7" x14ac:dyDescent="0.2">
      <c r="A172" s="27" t="s">
        <v>15</v>
      </c>
      <c r="B172" s="27">
        <f t="shared" ref="B172:G172" si="19">SUM(B170:B171)</f>
        <v>0</v>
      </c>
      <c r="C172" s="27">
        <f t="shared" si="19"/>
        <v>0</v>
      </c>
      <c r="D172" s="46">
        <f t="shared" si="19"/>
        <v>117132465.14999999</v>
      </c>
      <c r="E172" s="46">
        <f t="shared" si="19"/>
        <v>85878602.700000003</v>
      </c>
      <c r="F172" s="46">
        <f t="shared" si="19"/>
        <v>31253862.449999996</v>
      </c>
      <c r="G172" s="46">
        <f t="shared" si="19"/>
        <v>10139671.43</v>
      </c>
    </row>
    <row r="173" spans="1:7" x14ac:dyDescent="0.2">
      <c r="A173" s="29"/>
      <c r="B173" s="29"/>
      <c r="C173" s="29"/>
      <c r="D173" s="48"/>
      <c r="E173" s="48"/>
      <c r="F173" s="48"/>
      <c r="G173" s="48"/>
    </row>
    <row r="174" spans="1:7" ht="13.5" thickBot="1" x14ac:dyDescent="0.25">
      <c r="A174" s="21" t="s">
        <v>39</v>
      </c>
      <c r="B174" s="21"/>
      <c r="C174" s="29"/>
      <c r="D174" s="48"/>
      <c r="E174" s="48"/>
      <c r="F174" s="48"/>
      <c r="G174" s="48"/>
    </row>
    <row r="175" spans="1:7" ht="13.5" thickTop="1" x14ac:dyDescent="0.2">
      <c r="A175" s="30" t="s">
        <v>1</v>
      </c>
      <c r="B175" s="31" t="s">
        <v>2</v>
      </c>
      <c r="C175" s="31" t="s">
        <v>2</v>
      </c>
      <c r="D175" s="49" t="s">
        <v>7</v>
      </c>
      <c r="E175" s="49" t="s">
        <v>7</v>
      </c>
      <c r="F175" s="49" t="s">
        <v>5</v>
      </c>
      <c r="G175" s="50" t="s">
        <v>10</v>
      </c>
    </row>
    <row r="176" spans="1:7" ht="13.5" thickBot="1" x14ac:dyDescent="0.25">
      <c r="A176" s="33" t="s">
        <v>0</v>
      </c>
      <c r="B176" s="34" t="s">
        <v>3</v>
      </c>
      <c r="C176" s="34" t="s">
        <v>4</v>
      </c>
      <c r="D176" s="51" t="s">
        <v>8</v>
      </c>
      <c r="E176" s="51" t="s">
        <v>9</v>
      </c>
      <c r="F176" s="51" t="s">
        <v>6</v>
      </c>
      <c r="G176" s="52" t="s">
        <v>11</v>
      </c>
    </row>
    <row r="177" spans="1:7" ht="13.5" thickTop="1" x14ac:dyDescent="0.2">
      <c r="A177" s="23" t="s">
        <v>12</v>
      </c>
      <c r="B177" s="11">
        <f>'4th FY 2023'!B177</f>
        <v>0</v>
      </c>
      <c r="C177" s="11">
        <f>'4th FY 2023'!C177</f>
        <v>0</v>
      </c>
      <c r="D177" s="45">
        <f>'1st FY 2023'!D177+'2nd FY 2023'!D177+'3rd FY 2023'!D178+'4th FY 2023'!D177</f>
        <v>1853820.5999999999</v>
      </c>
      <c r="E177" s="45">
        <f>'1st FY 2023'!E177+'2nd FY 2023'!E177+'3rd FY 2023'!E178+'4th FY 2023'!E177</f>
        <v>1355643.25</v>
      </c>
      <c r="F177" s="45">
        <f>'1st FY 2023'!F177+'2nd FY 2023'!F177+'3rd FY 2023'!F178+'4th FY 2023'!F177</f>
        <v>498177.34999999992</v>
      </c>
      <c r="G177" s="45">
        <f>'1st FY 2023'!G177+'2nd FY 2023'!G177+'3rd FY 2023'!G178+'4th FY 2023'!G177</f>
        <v>129526.11</v>
      </c>
    </row>
    <row r="178" spans="1:7" x14ac:dyDescent="0.2">
      <c r="A178" s="23" t="s">
        <v>13</v>
      </c>
      <c r="B178" s="11">
        <f>'4th FY 2023'!B178</f>
        <v>0</v>
      </c>
      <c r="C178" s="11">
        <f>'4th FY 2023'!C178</f>
        <v>0</v>
      </c>
      <c r="D178" s="45">
        <f>'1st FY 2023'!D178+'2nd FY 2023'!D178+'3rd FY 2023'!D179+'4th FY 2023'!D178</f>
        <v>649881</v>
      </c>
      <c r="E178" s="45">
        <f>'1st FY 2023'!E178+'2nd FY 2023'!E178+'3rd FY 2023'!E179+'4th FY 2023'!E178</f>
        <v>458792.9</v>
      </c>
      <c r="F178" s="45">
        <f>'1st FY 2023'!F178+'2nd FY 2023'!F178+'3rd FY 2023'!F179+'4th FY 2023'!F178</f>
        <v>191088.09999999998</v>
      </c>
      <c r="G178" s="45">
        <f>'1st FY 2023'!G178+'2nd FY 2023'!G178+'3rd FY 2023'!G179+'4th FY 2023'!G178</f>
        <v>49682.9</v>
      </c>
    </row>
    <row r="179" spans="1:7" x14ac:dyDescent="0.2">
      <c r="A179" s="23" t="s">
        <v>14</v>
      </c>
      <c r="B179" s="11">
        <f>'4th FY 2023'!B179</f>
        <v>0</v>
      </c>
      <c r="C179" s="11">
        <f>'4th FY 2023'!C179</f>
        <v>0</v>
      </c>
      <c r="D179" s="45">
        <f>'1st FY 2023'!D179+'2nd FY 2023'!D179+'3rd FY 2023'!D180+'4th FY 2023'!D179</f>
        <v>56538157.950000003</v>
      </c>
      <c r="E179" s="45">
        <f>'1st FY 2023'!E179+'2nd FY 2023'!E179+'3rd FY 2023'!E180+'4th FY 2023'!E179</f>
        <v>41530702.100000001</v>
      </c>
      <c r="F179" s="45">
        <f>'1st FY 2023'!F179+'2nd FY 2023'!F179+'3rd FY 2023'!F180+'4th FY 2023'!F179</f>
        <v>15007455.850000003</v>
      </c>
      <c r="G179" s="45">
        <f>'1st FY 2023'!G179+'2nd FY 2023'!G179+'3rd FY 2023'!G180+'4th FY 2023'!G179</f>
        <v>4877423.1500000004</v>
      </c>
    </row>
    <row r="180" spans="1:7" x14ac:dyDescent="0.2">
      <c r="A180" s="27" t="s">
        <v>15</v>
      </c>
      <c r="B180" s="27">
        <f t="shared" ref="B180:G180" si="20">SUM(B177:B179)</f>
        <v>0</v>
      </c>
      <c r="C180" s="27">
        <f t="shared" si="20"/>
        <v>0</v>
      </c>
      <c r="D180" s="46">
        <f t="shared" si="20"/>
        <v>59041859.550000004</v>
      </c>
      <c r="E180" s="46">
        <f t="shared" si="20"/>
        <v>43345138.25</v>
      </c>
      <c r="F180" s="46">
        <f t="shared" si="20"/>
        <v>15696721.300000003</v>
      </c>
      <c r="G180" s="46">
        <f t="shared" si="20"/>
        <v>5056632.16</v>
      </c>
    </row>
    <row r="181" spans="1:7" x14ac:dyDescent="0.2">
      <c r="A181" s="29"/>
      <c r="B181" s="29"/>
      <c r="C181" s="29"/>
      <c r="D181" s="48"/>
      <c r="E181" s="48"/>
      <c r="F181" s="48"/>
      <c r="G181" s="48"/>
    </row>
    <row r="182" spans="1:7" ht="13.5" thickBot="1" x14ac:dyDescent="0.25">
      <c r="A182" s="21" t="s">
        <v>40</v>
      </c>
      <c r="B182" s="21"/>
      <c r="C182" s="29"/>
      <c r="D182" s="48"/>
      <c r="E182" s="48"/>
      <c r="F182" s="48"/>
      <c r="G182" s="48"/>
    </row>
    <row r="183" spans="1:7" ht="13.5" thickTop="1" x14ac:dyDescent="0.2">
      <c r="A183" s="30" t="s">
        <v>1</v>
      </c>
      <c r="B183" s="31" t="s">
        <v>2</v>
      </c>
      <c r="C183" s="31" t="s">
        <v>2</v>
      </c>
      <c r="D183" s="49" t="s">
        <v>7</v>
      </c>
      <c r="E183" s="49" t="s">
        <v>7</v>
      </c>
      <c r="F183" s="49" t="s">
        <v>5</v>
      </c>
      <c r="G183" s="50" t="s">
        <v>10</v>
      </c>
    </row>
    <row r="184" spans="1:7" ht="13.5" thickBot="1" x14ac:dyDescent="0.25">
      <c r="A184" s="33" t="s">
        <v>0</v>
      </c>
      <c r="B184" s="34" t="s">
        <v>3</v>
      </c>
      <c r="C184" s="34" t="s">
        <v>4</v>
      </c>
      <c r="D184" s="51" t="s">
        <v>8</v>
      </c>
      <c r="E184" s="51" t="s">
        <v>9</v>
      </c>
      <c r="F184" s="51" t="s">
        <v>6</v>
      </c>
      <c r="G184" s="52" t="s">
        <v>11</v>
      </c>
    </row>
    <row r="185" spans="1:7" ht="13.5" thickTop="1" x14ac:dyDescent="0.2">
      <c r="A185" s="23" t="s">
        <v>12</v>
      </c>
      <c r="B185" s="11">
        <f>'4th FY 2023'!B185</f>
        <v>0</v>
      </c>
      <c r="C185" s="11">
        <f>'4th FY 2023'!C185</f>
        <v>0</v>
      </c>
      <c r="D185" s="45">
        <f>'1st FY 2023'!D185+'2nd FY 2023'!D185+'3rd FY 2023'!D186+'4th FY 2023'!D185</f>
        <v>5143128.0999999996</v>
      </c>
      <c r="E185" s="45">
        <f>'1st FY 2023'!E185+'2nd FY 2023'!E185+'3rd FY 2023'!E186+'4th FY 2023'!E185</f>
        <v>3522560.9999999995</v>
      </c>
      <c r="F185" s="45">
        <f>'1st FY 2023'!F185+'2nd FY 2023'!F185+'3rd FY 2023'!F186+'4th FY 2023'!F185</f>
        <v>1620567.1000000003</v>
      </c>
      <c r="G185" s="45">
        <f>'1st FY 2023'!G185+'2nd FY 2023'!G185+'3rd FY 2023'!G186+'4th FY 2023'!G185</f>
        <v>421347.45</v>
      </c>
    </row>
    <row r="186" spans="1:7" x14ac:dyDescent="0.2">
      <c r="A186" s="23" t="s">
        <v>13</v>
      </c>
      <c r="B186" s="11">
        <f>'4th FY 2023'!B186</f>
        <v>0</v>
      </c>
      <c r="C186" s="11">
        <f>'4th FY 2023'!C186</f>
        <v>0</v>
      </c>
      <c r="D186" s="45">
        <f>'1st FY 2023'!D186+'2nd FY 2023'!D186+'3rd FY 2023'!D187+'4th FY 2023'!D186</f>
        <v>579778</v>
      </c>
      <c r="E186" s="45">
        <f>'1st FY 2023'!E186+'2nd FY 2023'!E186+'3rd FY 2023'!E187+'4th FY 2023'!E186</f>
        <v>397928.89999999997</v>
      </c>
      <c r="F186" s="45">
        <f>'1st FY 2023'!F186+'2nd FY 2023'!F186+'3rd FY 2023'!F187+'4th FY 2023'!F186</f>
        <v>181849.10000000003</v>
      </c>
      <c r="G186" s="45">
        <f>'1st FY 2023'!G186+'2nd FY 2023'!G186+'3rd FY 2023'!G187+'4th FY 2023'!G186</f>
        <v>47280.770000000004</v>
      </c>
    </row>
    <row r="187" spans="1:7" x14ac:dyDescent="0.2">
      <c r="A187" s="23" t="s">
        <v>17</v>
      </c>
      <c r="B187" s="11">
        <f>'4th FY 2023'!B187</f>
        <v>0</v>
      </c>
      <c r="C187" s="11">
        <f>'4th FY 2023'!C187</f>
        <v>0</v>
      </c>
      <c r="D187" s="45">
        <f>'1st FY 2023'!D187+'2nd FY 2023'!D187+'3rd FY 2023'!D188+'4th FY 2023'!D187</f>
        <v>10756562.35</v>
      </c>
      <c r="E187" s="45">
        <f>'1st FY 2023'!E187+'2nd FY 2023'!E187+'3rd FY 2023'!E188+'4th FY 2023'!E187</f>
        <v>8040503.2000000002</v>
      </c>
      <c r="F187" s="45">
        <f>'1st FY 2023'!F187+'2nd FY 2023'!F187+'3rd FY 2023'!F188+'4th FY 2023'!F187</f>
        <v>2716059.15</v>
      </c>
      <c r="G187" s="45">
        <f>'1st FY 2023'!G187+'2nd FY 2023'!G187+'3rd FY 2023'!G188+'4th FY 2023'!G187</f>
        <v>488890.65</v>
      </c>
    </row>
    <row r="188" spans="1:7" x14ac:dyDescent="0.2">
      <c r="A188" s="23" t="s">
        <v>14</v>
      </c>
      <c r="B188" s="11">
        <f>'4th FY 2023'!B188</f>
        <v>0</v>
      </c>
      <c r="C188" s="11">
        <f>'4th FY 2023'!C188</f>
        <v>0</v>
      </c>
      <c r="D188" s="45">
        <f>'1st FY 2023'!D188+'2nd FY 2023'!D188+'3rd FY 2023'!D189+'4th FY 2023'!D188</f>
        <v>45220216.799999997</v>
      </c>
      <c r="E188" s="45">
        <f>'1st FY 2023'!E188+'2nd FY 2023'!E188+'3rd FY 2023'!E189+'4th FY 2023'!E188</f>
        <v>33515577.350000001</v>
      </c>
      <c r="F188" s="45">
        <f>'1st FY 2023'!F188+'2nd FY 2023'!F188+'3rd FY 2023'!F189+'4th FY 2023'!F188</f>
        <v>11704639.450000001</v>
      </c>
      <c r="G188" s="45">
        <f>'1st FY 2023'!G188+'2nd FY 2023'!G188+'3rd FY 2023'!G189+'4th FY 2023'!G188</f>
        <v>3804007.83</v>
      </c>
    </row>
    <row r="189" spans="1:7" x14ac:dyDescent="0.2">
      <c r="A189" s="27" t="s">
        <v>15</v>
      </c>
      <c r="B189" s="27">
        <f t="shared" ref="B189:G189" si="21">SUM(B185:B188)</f>
        <v>0</v>
      </c>
      <c r="C189" s="27">
        <f t="shared" si="21"/>
        <v>0</v>
      </c>
      <c r="D189" s="46">
        <f t="shared" si="21"/>
        <v>61699685.25</v>
      </c>
      <c r="E189" s="46">
        <f t="shared" si="21"/>
        <v>45476570.450000003</v>
      </c>
      <c r="F189" s="46">
        <f t="shared" si="21"/>
        <v>16223114.800000001</v>
      </c>
      <c r="G189" s="46">
        <f t="shared" si="21"/>
        <v>4761526.7</v>
      </c>
    </row>
    <row r="190" spans="1:7" x14ac:dyDescent="0.2">
      <c r="A190" s="29"/>
      <c r="B190" s="29"/>
      <c r="C190" s="29"/>
      <c r="D190" s="48"/>
      <c r="E190" s="48"/>
      <c r="F190" s="48"/>
      <c r="G190" s="48"/>
    </row>
    <row r="191" spans="1:7" ht="13.5" thickBot="1" x14ac:dyDescent="0.25">
      <c r="A191" s="21" t="s">
        <v>41</v>
      </c>
      <c r="B191" s="21"/>
      <c r="C191" s="29"/>
      <c r="D191" s="48"/>
      <c r="E191" s="48"/>
      <c r="F191" s="48"/>
      <c r="G191" s="48"/>
    </row>
    <row r="192" spans="1:7" ht="13.5" thickTop="1" x14ac:dyDescent="0.2">
      <c r="A192" s="30"/>
      <c r="B192" s="31" t="s">
        <v>2</v>
      </c>
      <c r="C192" s="31" t="s">
        <v>2</v>
      </c>
      <c r="D192" s="49" t="s">
        <v>7</v>
      </c>
      <c r="E192" s="49" t="s">
        <v>7</v>
      </c>
      <c r="F192" s="49" t="s">
        <v>5</v>
      </c>
      <c r="G192" s="50" t="s">
        <v>10</v>
      </c>
    </row>
    <row r="193" spans="1:7" ht="13.5" thickBot="1" x14ac:dyDescent="0.25">
      <c r="A193" s="33" t="s">
        <v>0</v>
      </c>
      <c r="B193" s="34" t="s">
        <v>3</v>
      </c>
      <c r="C193" s="34" t="s">
        <v>4</v>
      </c>
      <c r="D193" s="51" t="s">
        <v>8</v>
      </c>
      <c r="E193" s="51" t="s">
        <v>9</v>
      </c>
      <c r="F193" s="51" t="s">
        <v>6</v>
      </c>
      <c r="G193" s="52" t="s">
        <v>11</v>
      </c>
    </row>
    <row r="194" spans="1:7" ht="13.5" thickTop="1" x14ac:dyDescent="0.2">
      <c r="A194" s="23" t="s">
        <v>12</v>
      </c>
      <c r="B194" s="11">
        <f>'4th FY 2023'!B194</f>
        <v>0</v>
      </c>
      <c r="C194" s="11">
        <f>'4th FY 2023'!C194</f>
        <v>0</v>
      </c>
      <c r="D194" s="45">
        <f>'1st FY 2023'!D194+'2nd FY 2023'!D194+'3rd FY 2023'!D195+'4th FY 2023'!D194</f>
        <v>6556330</v>
      </c>
      <c r="E194" s="45">
        <f>'1st FY 2023'!E194+'2nd FY 2023'!E194+'3rd FY 2023'!E195+'4th FY 2023'!E194</f>
        <v>4607732.8999999994</v>
      </c>
      <c r="F194" s="45">
        <f>'1st FY 2023'!F194+'2nd FY 2023'!F194+'3rd FY 2023'!F195+'4th FY 2023'!F194</f>
        <v>1948597.1</v>
      </c>
      <c r="G194" s="45">
        <f>'1st FY 2023'!G194+'2nd FY 2023'!G194+'3rd FY 2023'!G195+'4th FY 2023'!G194</f>
        <v>506635.25</v>
      </c>
    </row>
    <row r="195" spans="1:7" x14ac:dyDescent="0.2">
      <c r="A195" s="23" t="s">
        <v>13</v>
      </c>
      <c r="B195" s="11">
        <f>'4th FY 2023'!B195</f>
        <v>0</v>
      </c>
      <c r="C195" s="11">
        <f>'4th FY 2023'!C195</f>
        <v>0</v>
      </c>
      <c r="D195" s="45">
        <f>'1st FY 2023'!D195+'2nd FY 2023'!D195+'3rd FY 2023'!D196+'4th FY 2023'!D195</f>
        <v>3829708</v>
      </c>
      <c r="E195" s="45">
        <f>'1st FY 2023'!E195+'2nd FY 2023'!E195+'3rd FY 2023'!E196+'4th FY 2023'!E195</f>
        <v>2710149.95</v>
      </c>
      <c r="F195" s="45">
        <f>'1st FY 2023'!F195+'2nd FY 2023'!F195+'3rd FY 2023'!F196+'4th FY 2023'!F195</f>
        <v>1119558.05</v>
      </c>
      <c r="G195" s="45">
        <f>'1st FY 2023'!G195+'2nd FY 2023'!G195+'3rd FY 2023'!G196+'4th FY 2023'!G195</f>
        <v>291085.09999999998</v>
      </c>
    </row>
    <row r="196" spans="1:7" x14ac:dyDescent="0.2">
      <c r="A196" s="23" t="s">
        <v>17</v>
      </c>
      <c r="B196" s="11">
        <f>'4th FY 2023'!B196</f>
        <v>0</v>
      </c>
      <c r="C196" s="11">
        <f>'4th FY 2023'!C196</f>
        <v>0</v>
      </c>
      <c r="D196" s="45">
        <f>'1st FY 2023'!D196+'2nd FY 2023'!D196+'3rd FY 2023'!D197+'4th FY 2023'!D196</f>
        <v>273234</v>
      </c>
      <c r="E196" s="45">
        <f>'1st FY 2023'!E196+'2nd FY 2023'!E196+'3rd FY 2023'!E197+'4th FY 2023'!E196</f>
        <v>195962.55</v>
      </c>
      <c r="F196" s="45">
        <f>'1st FY 2023'!F196+'2nd FY 2023'!F196+'3rd FY 2023'!F197+'4th FY 2023'!F196</f>
        <v>77271.45</v>
      </c>
      <c r="G196" s="45">
        <f>'1st FY 2023'!G196+'2nd FY 2023'!G196+'3rd FY 2023'!G197+'4th FY 2023'!G196</f>
        <v>13908.86</v>
      </c>
    </row>
    <row r="197" spans="1:7" x14ac:dyDescent="0.2">
      <c r="A197" s="23" t="s">
        <v>14</v>
      </c>
      <c r="B197" s="11">
        <f>'4th FY 2023'!B197</f>
        <v>0</v>
      </c>
      <c r="C197" s="11">
        <f>'4th FY 2023'!C197</f>
        <v>0</v>
      </c>
      <c r="D197" s="45">
        <f>'1st FY 2023'!D197+'2nd FY 2023'!D197+'3rd FY 2023'!D198+'4th FY 2023'!D197</f>
        <v>73562219.450000003</v>
      </c>
      <c r="E197" s="45">
        <f>'1st FY 2023'!E197+'2nd FY 2023'!E197+'3rd FY 2023'!E198+'4th FY 2023'!E197</f>
        <v>53242884.149999999</v>
      </c>
      <c r="F197" s="45">
        <f>'1st FY 2023'!F197+'2nd FY 2023'!F197+'3rd FY 2023'!F198+'4th FY 2023'!F197</f>
        <v>20319335.300000001</v>
      </c>
      <c r="G197" s="45">
        <f>'1st FY 2023'!G197+'2nd FY 2023'!G197+'3rd FY 2023'!G198+'4th FY 2023'!G197</f>
        <v>6603783.9799999995</v>
      </c>
    </row>
    <row r="198" spans="1:7" x14ac:dyDescent="0.2">
      <c r="A198" s="27" t="s">
        <v>15</v>
      </c>
      <c r="B198" s="27">
        <f t="shared" ref="B198:G198" si="22">SUM(B194:B197)</f>
        <v>0</v>
      </c>
      <c r="C198" s="27">
        <f t="shared" si="22"/>
        <v>0</v>
      </c>
      <c r="D198" s="46">
        <f t="shared" si="22"/>
        <v>84221491.450000003</v>
      </c>
      <c r="E198" s="46">
        <f t="shared" si="22"/>
        <v>60756729.549999997</v>
      </c>
      <c r="F198" s="46">
        <f t="shared" si="22"/>
        <v>23464761.900000002</v>
      </c>
      <c r="G198" s="46">
        <f t="shared" si="22"/>
        <v>7415413.1899999995</v>
      </c>
    </row>
    <row r="199" spans="1:7" x14ac:dyDescent="0.2">
      <c r="A199" s="29"/>
      <c r="B199" s="29"/>
      <c r="C199" s="29"/>
      <c r="D199" s="48"/>
      <c r="E199" s="48"/>
      <c r="F199" s="48"/>
      <c r="G199" s="48"/>
    </row>
    <row r="200" spans="1:7" ht="13.5" thickBot="1" x14ac:dyDescent="0.25">
      <c r="A200" s="21" t="s">
        <v>42</v>
      </c>
      <c r="B200" s="21"/>
      <c r="C200" s="29"/>
      <c r="D200" s="48"/>
      <c r="E200" s="48"/>
      <c r="F200" s="48"/>
      <c r="G200" s="48"/>
    </row>
    <row r="201" spans="1:7" ht="13.5" thickTop="1" x14ac:dyDescent="0.2">
      <c r="A201" s="30" t="s">
        <v>1</v>
      </c>
      <c r="B201" s="31" t="s">
        <v>2</v>
      </c>
      <c r="C201" s="31" t="s">
        <v>2</v>
      </c>
      <c r="D201" s="49" t="s">
        <v>7</v>
      </c>
      <c r="E201" s="49" t="s">
        <v>7</v>
      </c>
      <c r="F201" s="49" t="s">
        <v>5</v>
      </c>
      <c r="G201" s="50" t="s">
        <v>10</v>
      </c>
    </row>
    <row r="202" spans="1:7" ht="13.5" thickBot="1" x14ac:dyDescent="0.25">
      <c r="A202" s="33" t="s">
        <v>0</v>
      </c>
      <c r="B202" s="34" t="s">
        <v>3</v>
      </c>
      <c r="C202" s="34" t="s">
        <v>4</v>
      </c>
      <c r="D202" s="51" t="s">
        <v>8</v>
      </c>
      <c r="E202" s="51" t="s">
        <v>9</v>
      </c>
      <c r="F202" s="51" t="s">
        <v>6</v>
      </c>
      <c r="G202" s="52" t="s">
        <v>11</v>
      </c>
    </row>
    <row r="203" spans="1:7" ht="13.5" thickTop="1" x14ac:dyDescent="0.2">
      <c r="A203" s="23" t="s">
        <v>12</v>
      </c>
      <c r="B203" s="11">
        <f>'4th FY 2023'!B203</f>
        <v>0</v>
      </c>
      <c r="C203" s="11">
        <f>'4th FY 2023'!C203</f>
        <v>0</v>
      </c>
      <c r="D203" s="45">
        <f>'1st FY 2023'!D203+'2nd FY 2023'!D203+'3rd FY 2023'!D204+'4th FY 2023'!D203</f>
        <v>10095215.5</v>
      </c>
      <c r="E203" s="45">
        <f>'1st FY 2023'!E203+'2nd FY 2023'!E203+'3rd FY 2023'!E204+'4th FY 2023'!E203</f>
        <v>7115073.1500000004</v>
      </c>
      <c r="F203" s="45">
        <f>'1st FY 2023'!F203+'2nd FY 2023'!F203+'3rd FY 2023'!F204+'4th FY 2023'!F203</f>
        <v>2980142.35</v>
      </c>
      <c r="G203" s="45">
        <f>'1st FY 2023'!G203+'2nd FY 2023'!G203+'3rd FY 2023'!G204+'4th FY 2023'!G203</f>
        <v>774837.01</v>
      </c>
    </row>
    <row r="204" spans="1:7" x14ac:dyDescent="0.2">
      <c r="A204" s="23" t="s">
        <v>13</v>
      </c>
      <c r="B204" s="11">
        <f>'4th FY 2023'!B204</f>
        <v>0</v>
      </c>
      <c r="C204" s="11">
        <f>'4th FY 2023'!C204</f>
        <v>0</v>
      </c>
      <c r="D204" s="45">
        <f>'1st FY 2023'!D204+'2nd FY 2023'!D204+'3rd FY 2023'!D205+'4th FY 2023'!D204</f>
        <v>2056378</v>
      </c>
      <c r="E204" s="45">
        <f>'1st FY 2023'!E204+'2nd FY 2023'!E204+'3rd FY 2023'!E205+'4th FY 2023'!E204</f>
        <v>1442363.3</v>
      </c>
      <c r="F204" s="45">
        <f>'1st FY 2023'!F204+'2nd FY 2023'!F204+'3rd FY 2023'!F205+'4th FY 2023'!F204</f>
        <v>614014.69999999995</v>
      </c>
      <c r="G204" s="45">
        <f>'1st FY 2023'!G204+'2nd FY 2023'!G204+'3rd FY 2023'!G205+'4th FY 2023'!G204</f>
        <v>159643.82999999999</v>
      </c>
    </row>
    <row r="205" spans="1:7" x14ac:dyDescent="0.2">
      <c r="A205" s="23" t="s">
        <v>16</v>
      </c>
      <c r="B205" s="11">
        <f>'4th FY 2023'!B205</f>
        <v>0</v>
      </c>
      <c r="C205" s="11">
        <f>'4th FY 2023'!C205</f>
        <v>0</v>
      </c>
      <c r="D205" s="45">
        <f>'1st FY 2023'!D205+'2nd FY 2023'!D205+'3rd FY 2023'!D206+'4th FY 2023'!D205</f>
        <v>575224</v>
      </c>
      <c r="E205" s="45">
        <f>'1st FY 2023'!E205+'2nd FY 2023'!E205+'3rd FY 2023'!E206+'4th FY 2023'!E205</f>
        <v>400745.80000000005</v>
      </c>
      <c r="F205" s="45">
        <f>'1st FY 2023'!F205+'2nd FY 2023'!F205+'3rd FY 2023'!F206+'4th FY 2023'!F205</f>
        <v>174478.19999999998</v>
      </c>
      <c r="G205" s="45">
        <f>'1st FY 2023'!G205+'2nd FY 2023'!G205+'3rd FY 2023'!G206+'4th FY 2023'!G205</f>
        <v>45364.329999999994</v>
      </c>
    </row>
    <row r="206" spans="1:7" x14ac:dyDescent="0.2">
      <c r="A206" s="23" t="s">
        <v>17</v>
      </c>
      <c r="B206" s="11">
        <f>'4th FY 2023'!B206</f>
        <v>0</v>
      </c>
      <c r="C206" s="11">
        <f>'4th FY 2023'!C206</f>
        <v>0</v>
      </c>
      <c r="D206" s="45">
        <f>'1st FY 2023'!D206+'2nd FY 2023'!D206+'3rd FY 2023'!D207+'4th FY 2023'!D206</f>
        <v>4799688</v>
      </c>
      <c r="E206" s="45">
        <f>'1st FY 2023'!E206+'2nd FY 2023'!E206+'3rd FY 2023'!E207+'4th FY 2023'!E206</f>
        <v>3544556.25</v>
      </c>
      <c r="F206" s="45">
        <f>'1st FY 2023'!F206+'2nd FY 2023'!F206+'3rd FY 2023'!F207+'4th FY 2023'!F206</f>
        <v>1255131.75</v>
      </c>
      <c r="G206" s="45">
        <f>'1st FY 2023'!G206+'2nd FY 2023'!G206+'3rd FY 2023'!G207+'4th FY 2023'!G206</f>
        <v>225923.72000000003</v>
      </c>
    </row>
    <row r="207" spans="1:7" x14ac:dyDescent="0.2">
      <c r="A207" s="23" t="s">
        <v>14</v>
      </c>
      <c r="B207" s="11">
        <f>'4th FY 2023'!B207</f>
        <v>0</v>
      </c>
      <c r="C207" s="11">
        <f>'4th FY 2023'!C207</f>
        <v>0</v>
      </c>
      <c r="D207" s="45">
        <f>'1st FY 2023'!D207+'2nd FY 2023'!D207+'3rd FY 2023'!D208+'4th FY 2023'!D207</f>
        <v>185573780</v>
      </c>
      <c r="E207" s="45">
        <f>'1st FY 2023'!E207+'2nd FY 2023'!E207+'3rd FY 2023'!E208+'4th FY 2023'!E207</f>
        <v>136381899.20000002</v>
      </c>
      <c r="F207" s="45">
        <f>'1st FY 2023'!F207+'2nd FY 2023'!F207+'3rd FY 2023'!F208+'4th FY 2023'!F207</f>
        <v>49191880.800000004</v>
      </c>
      <c r="G207" s="45">
        <f>'1st FY 2023'!G207+'2nd FY 2023'!G207+'3rd FY 2023'!G208+'4th FY 2023'!G207</f>
        <v>15987361.26</v>
      </c>
    </row>
    <row r="208" spans="1:7" x14ac:dyDescent="0.2">
      <c r="A208" s="27" t="s">
        <v>15</v>
      </c>
      <c r="B208" s="27">
        <f t="shared" ref="B208:G208" si="23">SUM(B203:B207)</f>
        <v>0</v>
      </c>
      <c r="C208" s="27">
        <f t="shared" si="23"/>
        <v>0</v>
      </c>
      <c r="D208" s="46">
        <f t="shared" si="23"/>
        <v>203100285.5</v>
      </c>
      <c r="E208" s="46">
        <f t="shared" si="23"/>
        <v>148884637.70000002</v>
      </c>
      <c r="F208" s="46">
        <f t="shared" si="23"/>
        <v>54215647.800000004</v>
      </c>
      <c r="G208" s="46">
        <f t="shared" si="23"/>
        <v>17193130.149999999</v>
      </c>
    </row>
    <row r="209" spans="1:7" x14ac:dyDescent="0.2">
      <c r="A209" s="29"/>
      <c r="B209" s="29"/>
      <c r="C209" s="29"/>
      <c r="D209" s="48"/>
      <c r="E209" s="48"/>
      <c r="F209" s="48"/>
      <c r="G209" s="48"/>
    </row>
    <row r="210" spans="1:7" ht="13.5" thickBot="1" x14ac:dyDescent="0.25">
      <c r="A210" s="21" t="s">
        <v>43</v>
      </c>
      <c r="B210" s="21"/>
      <c r="C210" s="29"/>
      <c r="D210" s="48"/>
      <c r="E210" s="48"/>
      <c r="F210" s="48"/>
      <c r="G210" s="48"/>
    </row>
    <row r="211" spans="1:7" ht="13.5" thickTop="1" x14ac:dyDescent="0.2">
      <c r="A211" s="30" t="s">
        <v>1</v>
      </c>
      <c r="B211" s="31" t="s">
        <v>2</v>
      </c>
      <c r="C211" s="31" t="s">
        <v>2</v>
      </c>
      <c r="D211" s="49" t="s">
        <v>7</v>
      </c>
      <c r="E211" s="49" t="s">
        <v>7</v>
      </c>
      <c r="F211" s="49" t="s">
        <v>5</v>
      </c>
      <c r="G211" s="50" t="s">
        <v>10</v>
      </c>
    </row>
    <row r="212" spans="1:7" ht="13.5" thickBot="1" x14ac:dyDescent="0.25">
      <c r="A212" s="33" t="s">
        <v>0</v>
      </c>
      <c r="B212" s="34" t="s">
        <v>3</v>
      </c>
      <c r="C212" s="34" t="s">
        <v>4</v>
      </c>
      <c r="D212" s="51" t="s">
        <v>8</v>
      </c>
      <c r="E212" s="51" t="s">
        <v>9</v>
      </c>
      <c r="F212" s="51" t="s">
        <v>6</v>
      </c>
      <c r="G212" s="52" t="s">
        <v>11</v>
      </c>
    </row>
    <row r="213" spans="1:7" ht="13.5" thickTop="1" x14ac:dyDescent="0.2">
      <c r="A213" s="23" t="s">
        <v>12</v>
      </c>
      <c r="B213" s="11">
        <f>'4th FY 2023'!B213</f>
        <v>0</v>
      </c>
      <c r="C213" s="11">
        <f>'4th FY 2023'!C213</f>
        <v>0</v>
      </c>
      <c r="D213" s="45">
        <f>'1st FY 2023'!D213+'2nd FY 2023'!D213+'3rd FY 2023'!D214+'4th FY 2023'!D213</f>
        <v>7834693</v>
      </c>
      <c r="E213" s="45">
        <f>'1st FY 2023'!E213+'2nd FY 2023'!E213+'3rd FY 2023'!E214+'4th FY 2023'!E213</f>
        <v>5493789.5</v>
      </c>
      <c r="F213" s="45">
        <f>'1st FY 2023'!F213+'2nd FY 2023'!F213+'3rd FY 2023'!F214+'4th FY 2023'!F213</f>
        <v>2340903.5</v>
      </c>
      <c r="G213" s="45">
        <f>'1st FY 2023'!G213+'2nd FY 2023'!G213+'3rd FY 2023'!G214+'4th FY 2023'!G213</f>
        <v>608634.92000000004</v>
      </c>
    </row>
    <row r="214" spans="1:7" x14ac:dyDescent="0.2">
      <c r="A214" s="23" t="s">
        <v>13</v>
      </c>
      <c r="B214" s="11">
        <f>'4th FY 2023'!B214</f>
        <v>0</v>
      </c>
      <c r="C214" s="11">
        <f>'4th FY 2023'!C214</f>
        <v>0</v>
      </c>
      <c r="D214" s="45">
        <f>'1st FY 2023'!D214+'2nd FY 2023'!D214+'3rd FY 2023'!D215+'4th FY 2023'!D214</f>
        <v>328766</v>
      </c>
      <c r="E214" s="45">
        <f>'1st FY 2023'!E214+'2nd FY 2023'!E214+'3rd FY 2023'!E215+'4th FY 2023'!E214</f>
        <v>229182.45</v>
      </c>
      <c r="F214" s="45">
        <f>'1st FY 2023'!F214+'2nd FY 2023'!F214+'3rd FY 2023'!F215+'4th FY 2023'!F214</f>
        <v>99583.549999999988</v>
      </c>
      <c r="G214" s="45">
        <f>'1st FY 2023'!G214+'2nd FY 2023'!G214+'3rd FY 2023'!G215+'4th FY 2023'!G214</f>
        <v>25891.72</v>
      </c>
    </row>
    <row r="215" spans="1:7" x14ac:dyDescent="0.2">
      <c r="A215" s="23" t="s">
        <v>16</v>
      </c>
      <c r="B215" s="11">
        <f>'4th FY 2023'!B215</f>
        <v>0</v>
      </c>
      <c r="C215" s="11">
        <f>'4th FY 2023'!C215</f>
        <v>0</v>
      </c>
      <c r="D215" s="45">
        <f>'1st FY 2023'!D215+'2nd FY 2023'!D215+'3rd FY 2023'!D216+'4th FY 2023'!D215</f>
        <v>166637</v>
      </c>
      <c r="E215" s="45">
        <f>'1st FY 2023'!E215+'2nd FY 2023'!E215+'3rd FY 2023'!E216+'4th FY 2023'!E215</f>
        <v>115215.15</v>
      </c>
      <c r="F215" s="45">
        <f>'1st FY 2023'!F215+'2nd FY 2023'!F215+'3rd FY 2023'!F216+'4th FY 2023'!F215</f>
        <v>51421.850000000006</v>
      </c>
      <c r="G215" s="45">
        <f>'1st FY 2023'!G215+'2nd FY 2023'!G215+'3rd FY 2023'!G216+'4th FY 2023'!G215</f>
        <v>13369.68</v>
      </c>
    </row>
    <row r="216" spans="1:7" x14ac:dyDescent="0.2">
      <c r="A216" s="23" t="s">
        <v>14</v>
      </c>
      <c r="B216" s="11">
        <f>'4th FY 2023'!B216</f>
        <v>0</v>
      </c>
      <c r="C216" s="11">
        <f>'4th FY 2023'!C216</f>
        <v>0</v>
      </c>
      <c r="D216" s="45">
        <f>'1st FY 2023'!D216+'2nd FY 2023'!D216+'3rd FY 2023'!D217+'4th FY 2023'!D216</f>
        <v>30046837</v>
      </c>
      <c r="E216" s="45">
        <f>'1st FY 2023'!E216+'2nd FY 2023'!E216+'3rd FY 2023'!E217+'4th FY 2023'!E216</f>
        <v>21720495.149999999</v>
      </c>
      <c r="F216" s="45">
        <f>'1st FY 2023'!F216+'2nd FY 2023'!F216+'3rd FY 2023'!F217+'4th FY 2023'!F216</f>
        <v>8326341.8500000006</v>
      </c>
      <c r="G216" s="45">
        <f>'1st FY 2023'!G216+'2nd FY 2023'!G216+'3rd FY 2023'!G217+'4th FY 2023'!G216</f>
        <v>2706061.11</v>
      </c>
    </row>
    <row r="217" spans="1:7" x14ac:dyDescent="0.2">
      <c r="A217" s="27" t="s">
        <v>15</v>
      </c>
      <c r="B217" s="27">
        <f t="shared" ref="B217:G217" si="24">SUM(B213:B216)</f>
        <v>0</v>
      </c>
      <c r="C217" s="27">
        <f t="shared" si="24"/>
        <v>0</v>
      </c>
      <c r="D217" s="46">
        <f t="shared" si="24"/>
        <v>38376933</v>
      </c>
      <c r="E217" s="46">
        <f t="shared" si="24"/>
        <v>27558682.25</v>
      </c>
      <c r="F217" s="46">
        <f t="shared" si="24"/>
        <v>10818250.75</v>
      </c>
      <c r="G217" s="46">
        <f t="shared" si="24"/>
        <v>3353957.4299999997</v>
      </c>
    </row>
    <row r="218" spans="1:7" x14ac:dyDescent="0.2">
      <c r="A218" s="29"/>
      <c r="B218" s="29"/>
      <c r="C218" s="29"/>
      <c r="D218" s="48"/>
      <c r="E218" s="48"/>
      <c r="F218" s="48"/>
      <c r="G218" s="48"/>
    </row>
    <row r="219" spans="1:7" ht="13.5" thickBot="1" x14ac:dyDescent="0.25">
      <c r="A219" s="21" t="s">
        <v>44</v>
      </c>
      <c r="B219" s="21"/>
      <c r="C219" s="29"/>
      <c r="D219" s="48"/>
      <c r="E219" s="48"/>
      <c r="F219" s="48"/>
      <c r="G219" s="48"/>
    </row>
    <row r="220" spans="1:7" ht="13.5" thickTop="1" x14ac:dyDescent="0.2">
      <c r="A220" s="30" t="s">
        <v>1</v>
      </c>
      <c r="B220" s="31" t="s">
        <v>2</v>
      </c>
      <c r="C220" s="31" t="s">
        <v>2</v>
      </c>
      <c r="D220" s="49" t="s">
        <v>7</v>
      </c>
      <c r="E220" s="49" t="s">
        <v>7</v>
      </c>
      <c r="F220" s="49" t="s">
        <v>5</v>
      </c>
      <c r="G220" s="50" t="s">
        <v>10</v>
      </c>
    </row>
    <row r="221" spans="1:7" ht="13.5" thickBot="1" x14ac:dyDescent="0.25">
      <c r="A221" s="33" t="s">
        <v>0</v>
      </c>
      <c r="B221" s="34" t="s">
        <v>3</v>
      </c>
      <c r="C221" s="34" t="s">
        <v>4</v>
      </c>
      <c r="D221" s="51" t="s">
        <v>8</v>
      </c>
      <c r="E221" s="51" t="s">
        <v>9</v>
      </c>
      <c r="F221" s="51" t="s">
        <v>6</v>
      </c>
      <c r="G221" s="52" t="s">
        <v>11</v>
      </c>
    </row>
    <row r="222" spans="1:7" ht="13.5" thickTop="1" x14ac:dyDescent="0.2">
      <c r="A222" s="23" t="s">
        <v>12</v>
      </c>
      <c r="B222" s="11">
        <f>'4th FY 2023'!B222</f>
        <v>0</v>
      </c>
      <c r="C222" s="11">
        <f>'4th FY 2023'!C222</f>
        <v>0</v>
      </c>
      <c r="D222" s="45">
        <f>'1st FY 2023'!D222+'2nd FY 2023'!D222+'3rd FY 2023'!D223+'4th FY 2023'!D222</f>
        <v>755960</v>
      </c>
      <c r="E222" s="45">
        <f>'1st FY 2023'!E222+'2nd FY 2023'!E222+'3rd FY 2023'!E223+'4th FY 2023'!E222</f>
        <v>537749.25</v>
      </c>
      <c r="F222" s="45">
        <f>'1st FY 2023'!F222+'2nd FY 2023'!F222+'3rd FY 2023'!F223+'4th FY 2023'!F222</f>
        <v>218210.75</v>
      </c>
      <c r="G222" s="45">
        <f>'1st FY 2023'!G222+'2nd FY 2023'!G222+'3rd FY 2023'!G223+'4th FY 2023'!G222</f>
        <v>56734.8</v>
      </c>
    </row>
    <row r="223" spans="1:7" x14ac:dyDescent="0.2">
      <c r="A223" s="23" t="s">
        <v>13</v>
      </c>
      <c r="B223" s="11">
        <f>'4th FY 2023'!B223</f>
        <v>0</v>
      </c>
      <c r="C223" s="11">
        <f>'4th FY 2023'!C223</f>
        <v>0</v>
      </c>
      <c r="D223" s="45">
        <f>'1st FY 2023'!D223+'2nd FY 2023'!D223+'3rd FY 2023'!D224+'4th FY 2023'!D223</f>
        <v>1043981</v>
      </c>
      <c r="E223" s="45">
        <f>'1st FY 2023'!E223+'2nd FY 2023'!E223+'3rd FY 2023'!E224+'4th FY 2023'!E223</f>
        <v>712006.55</v>
      </c>
      <c r="F223" s="45">
        <f>'1st FY 2023'!F223+'2nd FY 2023'!F223+'3rd FY 2023'!F224+'4th FY 2023'!F223</f>
        <v>331974.44999999995</v>
      </c>
      <c r="G223" s="45">
        <f>'1st FY 2023'!G223+'2nd FY 2023'!G223+'3rd FY 2023'!G224+'4th FY 2023'!G223</f>
        <v>86313.36</v>
      </c>
    </row>
    <row r="224" spans="1:7" x14ac:dyDescent="0.2">
      <c r="A224" s="27" t="s">
        <v>15</v>
      </c>
      <c r="B224" s="27">
        <f t="shared" ref="B224:G224" si="25">SUM(B222:B223)</f>
        <v>0</v>
      </c>
      <c r="C224" s="27">
        <f t="shared" si="25"/>
        <v>0</v>
      </c>
      <c r="D224" s="46">
        <f t="shared" si="25"/>
        <v>1799941</v>
      </c>
      <c r="E224" s="46">
        <f t="shared" si="25"/>
        <v>1249755.8</v>
      </c>
      <c r="F224" s="46">
        <f t="shared" si="25"/>
        <v>550185.19999999995</v>
      </c>
      <c r="G224" s="46">
        <f t="shared" si="25"/>
        <v>143048.16</v>
      </c>
    </row>
    <row r="225" spans="1:7" x14ac:dyDescent="0.2">
      <c r="A225" s="29"/>
      <c r="B225" s="29"/>
      <c r="C225" s="29"/>
      <c r="D225" s="48"/>
      <c r="E225" s="48"/>
      <c r="F225" s="48"/>
      <c r="G225" s="48"/>
    </row>
    <row r="226" spans="1:7" ht="13.5" thickBot="1" x14ac:dyDescent="0.25">
      <c r="A226" s="21" t="s">
        <v>45</v>
      </c>
      <c r="B226" s="21"/>
      <c r="C226" s="29"/>
      <c r="D226" s="48"/>
      <c r="E226" s="48"/>
      <c r="F226" s="48"/>
      <c r="G226" s="48"/>
    </row>
    <row r="227" spans="1:7" ht="13.5" thickTop="1" x14ac:dyDescent="0.2">
      <c r="A227" s="30" t="s">
        <v>1</v>
      </c>
      <c r="B227" s="31" t="s">
        <v>2</v>
      </c>
      <c r="C227" s="31" t="s">
        <v>2</v>
      </c>
      <c r="D227" s="49" t="s">
        <v>7</v>
      </c>
      <c r="E227" s="49" t="s">
        <v>7</v>
      </c>
      <c r="F227" s="49" t="s">
        <v>5</v>
      </c>
      <c r="G227" s="50" t="s">
        <v>10</v>
      </c>
    </row>
    <row r="228" spans="1:7" ht="13.5" thickBot="1" x14ac:dyDescent="0.25">
      <c r="A228" s="33" t="s">
        <v>0</v>
      </c>
      <c r="B228" s="34" t="s">
        <v>3</v>
      </c>
      <c r="C228" s="34" t="s">
        <v>4</v>
      </c>
      <c r="D228" s="51" t="s">
        <v>8</v>
      </c>
      <c r="E228" s="51" t="s">
        <v>9</v>
      </c>
      <c r="F228" s="51" t="s">
        <v>6</v>
      </c>
      <c r="G228" s="52" t="s">
        <v>11</v>
      </c>
    </row>
    <row r="229" spans="1:7" ht="13.5" thickTop="1" x14ac:dyDescent="0.2">
      <c r="A229" s="23" t="s">
        <v>12</v>
      </c>
      <c r="B229" s="11">
        <f>'4th FY 2023'!B229</f>
        <v>0</v>
      </c>
      <c r="C229" s="11">
        <f>'4th FY 2023'!C229</f>
        <v>0</v>
      </c>
      <c r="D229" s="45">
        <f>'1st FY 2023'!D229+'2nd FY 2023'!D229+'3rd FY 2023'!D230+'4th FY 2023'!D229</f>
        <v>18132241</v>
      </c>
      <c r="E229" s="45">
        <f>'1st FY 2023'!E229+'2nd FY 2023'!E229+'3rd FY 2023'!E230+'4th FY 2023'!E229</f>
        <v>13107995.050000001</v>
      </c>
      <c r="F229" s="45">
        <f>'1st FY 2023'!F229+'2nd FY 2023'!F229+'3rd FY 2023'!F230+'4th FY 2023'!F229</f>
        <v>5024245.9499999993</v>
      </c>
      <c r="G229" s="45">
        <f>'1st FY 2023'!G229+'2nd FY 2023'!G229+'3rd FY 2023'!G230+'4th FY 2023'!G229</f>
        <v>1306303.94</v>
      </c>
    </row>
    <row r="230" spans="1:7" x14ac:dyDescent="0.2">
      <c r="A230" s="23" t="s">
        <v>13</v>
      </c>
      <c r="B230" s="11">
        <f>'4th FY 2023'!B230</f>
        <v>0</v>
      </c>
      <c r="C230" s="11">
        <f>'4th FY 2023'!C230</f>
        <v>0</v>
      </c>
      <c r="D230" s="45">
        <f>'1st FY 2023'!D230+'2nd FY 2023'!D230+'3rd FY 2023'!D231+'4th FY 2023'!D230</f>
        <v>8719517</v>
      </c>
      <c r="E230" s="45">
        <f>'1st FY 2023'!E230+'2nd FY 2023'!E230+'3rd FY 2023'!E231+'4th FY 2023'!E230</f>
        <v>6175392.2000000002</v>
      </c>
      <c r="F230" s="45">
        <f>'1st FY 2023'!F230+'2nd FY 2023'!F230+'3rd FY 2023'!F231+'4th FY 2023'!F230</f>
        <v>2544124.7999999998</v>
      </c>
      <c r="G230" s="45">
        <f>'1st FY 2023'!G230+'2nd FY 2023'!G230+'3rd FY 2023'!G231+'4th FY 2023'!G230</f>
        <v>661472.44999999995</v>
      </c>
    </row>
    <row r="231" spans="1:7" x14ac:dyDescent="0.2">
      <c r="A231" s="23" t="s">
        <v>16</v>
      </c>
      <c r="B231" s="11">
        <f>'4th FY 2023'!B231</f>
        <v>0</v>
      </c>
      <c r="C231" s="11">
        <f>'4th FY 2023'!C231</f>
        <v>0</v>
      </c>
      <c r="D231" s="45">
        <f>'1st FY 2023'!D231+'2nd FY 2023'!D231+'3rd FY 2023'!D232+'4th FY 2023'!D231</f>
        <v>40820</v>
      </c>
      <c r="E231" s="45">
        <f>'1st FY 2023'!E231+'2nd FY 2023'!E231+'3rd FY 2023'!E232+'4th FY 2023'!E231</f>
        <v>27506.449999999997</v>
      </c>
      <c r="F231" s="45">
        <f>'1st FY 2023'!F231+'2nd FY 2023'!F231+'3rd FY 2023'!F232+'4th FY 2023'!F231</f>
        <v>13313.550000000001</v>
      </c>
      <c r="G231" s="45">
        <f>'1st FY 2023'!G231+'2nd FY 2023'!G231+'3rd FY 2023'!G232+'4th FY 2023'!G231</f>
        <v>3461.51</v>
      </c>
    </row>
    <row r="232" spans="1:7" x14ac:dyDescent="0.2">
      <c r="A232" s="23" t="s">
        <v>17</v>
      </c>
      <c r="B232" s="11">
        <f>'4th FY 2023'!B232</f>
        <v>0</v>
      </c>
      <c r="C232" s="11">
        <f>'4th FY 2023'!C232</f>
        <v>0</v>
      </c>
      <c r="D232" s="45">
        <f>'1st FY 2023'!D232+'2nd FY 2023'!D232+'3rd FY 2023'!D233+'4th FY 2023'!D232</f>
        <v>3639516</v>
      </c>
      <c r="E232" s="45">
        <f>'1st FY 2023'!E232+'2nd FY 2023'!E232+'3rd FY 2023'!E233+'4th FY 2023'!E232</f>
        <v>2664141.7999999998</v>
      </c>
      <c r="F232" s="45">
        <f>'1st FY 2023'!F232+'2nd FY 2023'!F232+'3rd FY 2023'!F233+'4th FY 2023'!F232</f>
        <v>975374.2</v>
      </c>
      <c r="G232" s="45">
        <f>'1st FY 2023'!G232+'2nd FY 2023'!G232+'3rd FY 2023'!G233+'4th FY 2023'!G232</f>
        <v>175567.34</v>
      </c>
    </row>
    <row r="233" spans="1:7" x14ac:dyDescent="0.2">
      <c r="A233" s="23" t="s">
        <v>14</v>
      </c>
      <c r="B233" s="11">
        <f>'4th FY 2023'!B233</f>
        <v>0</v>
      </c>
      <c r="C233" s="11">
        <f>'4th FY 2023'!C233</f>
        <v>0</v>
      </c>
      <c r="D233" s="45">
        <f>'1st FY 2023'!D233+'2nd FY 2023'!D233+'3rd FY 2023'!D234+'4th FY 2023'!D233</f>
        <v>133853804.59999999</v>
      </c>
      <c r="E233" s="45">
        <f>'1st FY 2023'!E233+'2nd FY 2023'!E233+'3rd FY 2023'!E234+'4th FY 2023'!E233</f>
        <v>98494824.850000009</v>
      </c>
      <c r="F233" s="45">
        <f>'1st FY 2023'!F233+'2nd FY 2023'!F233+'3rd FY 2023'!F234+'4th FY 2023'!F233</f>
        <v>35358979.75</v>
      </c>
      <c r="G233" s="45">
        <f>'1st FY 2023'!G233+'2nd FY 2023'!G233+'3rd FY 2023'!G234+'4th FY 2023'!G233</f>
        <v>11491668.42</v>
      </c>
    </row>
    <row r="234" spans="1:7" x14ac:dyDescent="0.2">
      <c r="A234" s="27" t="s">
        <v>15</v>
      </c>
      <c r="B234" s="27">
        <f t="shared" ref="B234:G234" si="26">SUM(B229:B233)</f>
        <v>0</v>
      </c>
      <c r="C234" s="27">
        <f t="shared" si="26"/>
        <v>0</v>
      </c>
      <c r="D234" s="46">
        <f t="shared" si="26"/>
        <v>164385898.59999999</v>
      </c>
      <c r="E234" s="46">
        <f t="shared" si="26"/>
        <v>120469860.35000001</v>
      </c>
      <c r="F234" s="46">
        <f t="shared" si="26"/>
        <v>43916038.25</v>
      </c>
      <c r="G234" s="46">
        <f t="shared" si="26"/>
        <v>13638473.66</v>
      </c>
    </row>
    <row r="235" spans="1:7" x14ac:dyDescent="0.2">
      <c r="A235" s="29"/>
      <c r="B235" s="29"/>
      <c r="C235" s="29"/>
      <c r="D235" s="48"/>
      <c r="E235" s="48"/>
      <c r="F235" s="48"/>
      <c r="G235" s="48"/>
    </row>
    <row r="236" spans="1:7" ht="13.5" thickBot="1" x14ac:dyDescent="0.25">
      <c r="A236" s="21" t="s">
        <v>46</v>
      </c>
      <c r="B236" s="21"/>
      <c r="C236" s="29"/>
      <c r="D236" s="48"/>
      <c r="E236" s="48"/>
      <c r="F236" s="48"/>
      <c r="G236" s="48"/>
    </row>
    <row r="237" spans="1:7" ht="13.5" thickTop="1" x14ac:dyDescent="0.2">
      <c r="A237" s="30" t="s">
        <v>1</v>
      </c>
      <c r="B237" s="31" t="s">
        <v>2</v>
      </c>
      <c r="C237" s="31" t="s">
        <v>2</v>
      </c>
      <c r="D237" s="49" t="s">
        <v>7</v>
      </c>
      <c r="E237" s="49" t="s">
        <v>7</v>
      </c>
      <c r="F237" s="49" t="s">
        <v>5</v>
      </c>
      <c r="G237" s="50" t="s">
        <v>10</v>
      </c>
    </row>
    <row r="238" spans="1:7" ht="13.5" thickBot="1" x14ac:dyDescent="0.25">
      <c r="A238" s="33" t="s">
        <v>0</v>
      </c>
      <c r="B238" s="34" t="s">
        <v>3</v>
      </c>
      <c r="C238" s="34" t="s">
        <v>4</v>
      </c>
      <c r="D238" s="51" t="s">
        <v>8</v>
      </c>
      <c r="E238" s="51" t="s">
        <v>9</v>
      </c>
      <c r="F238" s="51" t="s">
        <v>6</v>
      </c>
      <c r="G238" s="52" t="s">
        <v>11</v>
      </c>
    </row>
    <row r="239" spans="1:7" ht="13.5" thickTop="1" x14ac:dyDescent="0.2">
      <c r="A239" s="23" t="s">
        <v>12</v>
      </c>
      <c r="B239" s="11">
        <f>'4th FY 2023'!B239</f>
        <v>0</v>
      </c>
      <c r="C239" s="11">
        <f>'4th FY 2023'!C239</f>
        <v>0</v>
      </c>
      <c r="D239" s="45">
        <f>'1st FY 2023'!D239+'2nd FY 2023'!D239+'3rd FY 2023'!D240+'4th FY 2023'!D239</f>
        <v>2464830</v>
      </c>
      <c r="E239" s="45">
        <f>'1st FY 2023'!E239+'2nd FY 2023'!E239+'3rd FY 2023'!E240+'4th FY 2023'!E239</f>
        <v>1668357.25</v>
      </c>
      <c r="F239" s="45">
        <f>'1st FY 2023'!F239+'2nd FY 2023'!F239+'3rd FY 2023'!F240+'4th FY 2023'!F239</f>
        <v>796472.75</v>
      </c>
      <c r="G239" s="45">
        <f>'1st FY 2023'!G239+'2nd FY 2023'!G239+'3rd FY 2023'!G240+'4th FY 2023'!G239</f>
        <v>207082.92</v>
      </c>
    </row>
    <row r="240" spans="1:7" x14ac:dyDescent="0.2">
      <c r="A240" s="23" t="s">
        <v>13</v>
      </c>
      <c r="B240" s="11">
        <f>'4th FY 2023'!B240</f>
        <v>0</v>
      </c>
      <c r="C240" s="11">
        <f>'4th FY 2023'!C240</f>
        <v>0</v>
      </c>
      <c r="D240" s="45">
        <f>'1st FY 2023'!D240+'2nd FY 2023'!D240+'3rd FY 2023'!D241+'4th FY 2023'!D240</f>
        <v>556511</v>
      </c>
      <c r="E240" s="45">
        <f>'1st FY 2023'!E240+'2nd FY 2023'!E240+'3rd FY 2023'!E241+'4th FY 2023'!E240</f>
        <v>352447.95</v>
      </c>
      <c r="F240" s="45">
        <f>'1st FY 2023'!F240+'2nd FY 2023'!F240+'3rd FY 2023'!F241+'4th FY 2023'!F240</f>
        <v>204063.05</v>
      </c>
      <c r="G240" s="45">
        <f>'1st FY 2023'!G240+'2nd FY 2023'!G240+'3rd FY 2023'!G241+'4th FY 2023'!G240</f>
        <v>53056.4</v>
      </c>
    </row>
    <row r="241" spans="1:7" x14ac:dyDescent="0.2">
      <c r="A241" s="23" t="s">
        <v>14</v>
      </c>
      <c r="B241" s="11">
        <f>'4th FY 2023'!B241</f>
        <v>0</v>
      </c>
      <c r="C241" s="11">
        <f>'4th FY 2023'!C241</f>
        <v>0</v>
      </c>
      <c r="D241" s="45">
        <f>'1st FY 2023'!D241+'2nd FY 2023'!D241+'3rd FY 2023'!D242+'4th FY 2023'!D241</f>
        <v>63129362</v>
      </c>
      <c r="E241" s="45">
        <f>'1st FY 2023'!E241+'2nd FY 2023'!E241+'3rd FY 2023'!E242+'4th FY 2023'!E241</f>
        <v>46270324.850000001</v>
      </c>
      <c r="F241" s="45">
        <f>'1st FY 2023'!F241+'2nd FY 2023'!F241+'3rd FY 2023'!F242+'4th FY 2023'!F241</f>
        <v>16859037.149999999</v>
      </c>
      <c r="G241" s="45">
        <f>'1st FY 2023'!G241+'2nd FY 2023'!G241+'3rd FY 2023'!G242+'4th FY 2023'!G241</f>
        <v>5479187.0700000003</v>
      </c>
    </row>
    <row r="242" spans="1:7" x14ac:dyDescent="0.2">
      <c r="A242" s="27" t="s">
        <v>15</v>
      </c>
      <c r="B242" s="27">
        <f t="shared" ref="B242:G242" si="27">SUM(B239:B241)</f>
        <v>0</v>
      </c>
      <c r="C242" s="27">
        <f t="shared" si="27"/>
        <v>0</v>
      </c>
      <c r="D242" s="46">
        <f t="shared" si="27"/>
        <v>66150703</v>
      </c>
      <c r="E242" s="46">
        <f t="shared" si="27"/>
        <v>48291130.050000004</v>
      </c>
      <c r="F242" s="46">
        <f t="shared" si="27"/>
        <v>17859572.949999999</v>
      </c>
      <c r="G242" s="46">
        <f t="shared" si="27"/>
        <v>5739326.3900000006</v>
      </c>
    </row>
    <row r="243" spans="1:7" x14ac:dyDescent="0.2">
      <c r="A243" s="29"/>
      <c r="B243" s="29"/>
      <c r="C243" s="29"/>
      <c r="D243" s="48"/>
      <c r="E243" s="48"/>
      <c r="F243" s="48"/>
      <c r="G243" s="48"/>
    </row>
    <row r="244" spans="1:7" ht="13.5" thickBot="1" x14ac:dyDescent="0.25">
      <c r="A244" s="21" t="s">
        <v>47</v>
      </c>
      <c r="B244" s="21"/>
      <c r="C244" s="29"/>
      <c r="D244" s="48"/>
      <c r="E244" s="48"/>
      <c r="F244" s="48"/>
      <c r="G244" s="48"/>
    </row>
    <row r="245" spans="1:7" ht="13.5" thickTop="1" x14ac:dyDescent="0.2">
      <c r="A245" s="30" t="s">
        <v>1</v>
      </c>
      <c r="B245" s="31" t="s">
        <v>2</v>
      </c>
      <c r="C245" s="31" t="s">
        <v>2</v>
      </c>
      <c r="D245" s="49" t="s">
        <v>7</v>
      </c>
      <c r="E245" s="49" t="s">
        <v>7</v>
      </c>
      <c r="F245" s="49" t="s">
        <v>5</v>
      </c>
      <c r="G245" s="50" t="s">
        <v>10</v>
      </c>
    </row>
    <row r="246" spans="1:7" ht="13.5" thickBot="1" x14ac:dyDescent="0.25">
      <c r="A246" s="33" t="s">
        <v>0</v>
      </c>
      <c r="B246" s="34" t="s">
        <v>3</v>
      </c>
      <c r="C246" s="34" t="s">
        <v>4</v>
      </c>
      <c r="D246" s="51" t="s">
        <v>8</v>
      </c>
      <c r="E246" s="51" t="s">
        <v>9</v>
      </c>
      <c r="F246" s="51" t="s">
        <v>6</v>
      </c>
      <c r="G246" s="52" t="s">
        <v>11</v>
      </c>
    </row>
    <row r="247" spans="1:7" ht="13.5" thickTop="1" x14ac:dyDescent="0.2">
      <c r="A247" s="23" t="s">
        <v>12</v>
      </c>
      <c r="B247" s="11">
        <f>'4th FY 2023'!B247</f>
        <v>0</v>
      </c>
      <c r="C247" s="11">
        <f>'4th FY 2023'!C247</f>
        <v>0</v>
      </c>
      <c r="D247" s="45">
        <f>'1st FY 2023'!D247+'2nd FY 2023'!D247+'3rd FY 2023'!D248+'4th FY 2023'!D247</f>
        <v>2540747</v>
      </c>
      <c r="E247" s="45">
        <f>'1st FY 2023'!E247+'2nd FY 2023'!E247+'3rd FY 2023'!E248+'4th FY 2023'!E247</f>
        <v>1759282.55</v>
      </c>
      <c r="F247" s="45">
        <f>'1st FY 2023'!F247+'2nd FY 2023'!F247+'3rd FY 2023'!F248+'4th FY 2023'!F247</f>
        <v>781464.45</v>
      </c>
      <c r="G247" s="45">
        <f>'1st FY 2023'!G247+'2nd FY 2023'!G247+'3rd FY 2023'!G248+'4th FY 2023'!G247</f>
        <v>203180.76</v>
      </c>
    </row>
    <row r="248" spans="1:7" x14ac:dyDescent="0.2">
      <c r="A248" s="23" t="s">
        <v>13</v>
      </c>
      <c r="B248" s="11">
        <f>'4th FY 2023'!B248</f>
        <v>0</v>
      </c>
      <c r="C248" s="11">
        <f>'4th FY 2023'!C248</f>
        <v>0</v>
      </c>
      <c r="D248" s="45">
        <f>'1st FY 2023'!D248+'2nd FY 2023'!D248+'3rd FY 2023'!D249+'4th FY 2023'!D248</f>
        <v>585129.1</v>
      </c>
      <c r="E248" s="45">
        <f>'1st FY 2023'!E248+'2nd FY 2023'!E248+'3rd FY 2023'!E249+'4th FY 2023'!E248</f>
        <v>428098.80000000005</v>
      </c>
      <c r="F248" s="45">
        <f>'1st FY 2023'!F248+'2nd FY 2023'!F248+'3rd FY 2023'!F249+'4th FY 2023'!F248</f>
        <v>157030.29999999999</v>
      </c>
      <c r="G248" s="45">
        <f>'1st FY 2023'!G248+'2nd FY 2023'!G248+'3rd FY 2023'!G249+'4th FY 2023'!G248</f>
        <v>40827.869999999995</v>
      </c>
    </row>
    <row r="249" spans="1:7" x14ac:dyDescent="0.2">
      <c r="A249" s="23" t="s">
        <v>14</v>
      </c>
      <c r="B249" s="11">
        <f>'4th FY 2023'!B249</f>
        <v>0</v>
      </c>
      <c r="C249" s="11">
        <f>'4th FY 2023'!C249</f>
        <v>0</v>
      </c>
      <c r="D249" s="45">
        <f>'1st FY 2023'!D249+'2nd FY 2023'!D249+'3rd FY 2023'!D250+'4th FY 2023'!D249</f>
        <v>112430471</v>
      </c>
      <c r="E249" s="45">
        <f>'1st FY 2023'!E249+'2nd FY 2023'!E249+'3rd FY 2023'!E250+'4th FY 2023'!E249</f>
        <v>83090897.599999994</v>
      </c>
      <c r="F249" s="45">
        <f>'1st FY 2023'!F249+'2nd FY 2023'!F249+'3rd FY 2023'!F250+'4th FY 2023'!F249</f>
        <v>29339573.400000002</v>
      </c>
      <c r="G249" s="45">
        <f>'1st FY 2023'!G249+'2nd FY 2023'!G249+'3rd FY 2023'!G250+'4th FY 2023'!G249</f>
        <v>9535361.3300000001</v>
      </c>
    </row>
    <row r="250" spans="1:7" x14ac:dyDescent="0.2">
      <c r="A250" s="27" t="s">
        <v>15</v>
      </c>
      <c r="B250" s="27">
        <f t="shared" ref="B250:G250" si="28">SUM(B247:B249)</f>
        <v>0</v>
      </c>
      <c r="C250" s="27">
        <f t="shared" si="28"/>
        <v>0</v>
      </c>
      <c r="D250" s="46">
        <f t="shared" si="28"/>
        <v>115556347.09999999</v>
      </c>
      <c r="E250" s="46">
        <f t="shared" si="28"/>
        <v>85278278.949999988</v>
      </c>
      <c r="F250" s="46">
        <f t="shared" si="28"/>
        <v>30278068.150000002</v>
      </c>
      <c r="G250" s="46">
        <f t="shared" si="28"/>
        <v>9779369.9600000009</v>
      </c>
    </row>
    <row r="251" spans="1:7" x14ac:dyDescent="0.2">
      <c r="A251" s="29"/>
      <c r="B251" s="29"/>
      <c r="C251" s="29"/>
      <c r="D251" s="48"/>
      <c r="E251" s="48"/>
      <c r="F251" s="48"/>
      <c r="G251" s="48"/>
    </row>
    <row r="252" spans="1:7" ht="13.5" thickBot="1" x14ac:dyDescent="0.25">
      <c r="A252" s="21" t="s">
        <v>48</v>
      </c>
      <c r="B252" s="21"/>
      <c r="C252" s="29"/>
      <c r="D252" s="48"/>
      <c r="E252" s="48"/>
      <c r="F252" s="48"/>
      <c r="G252" s="48"/>
    </row>
    <row r="253" spans="1:7" ht="13.5" thickTop="1" x14ac:dyDescent="0.2">
      <c r="A253" s="30" t="s">
        <v>1</v>
      </c>
      <c r="B253" s="31" t="s">
        <v>2</v>
      </c>
      <c r="C253" s="31" t="s">
        <v>2</v>
      </c>
      <c r="D253" s="49" t="s">
        <v>7</v>
      </c>
      <c r="E253" s="49" t="s">
        <v>7</v>
      </c>
      <c r="F253" s="49" t="s">
        <v>5</v>
      </c>
      <c r="G253" s="50" t="s">
        <v>10</v>
      </c>
    </row>
    <row r="254" spans="1:7" ht="13.5" thickBot="1" x14ac:dyDescent="0.25">
      <c r="A254" s="33" t="s">
        <v>0</v>
      </c>
      <c r="B254" s="34" t="s">
        <v>3</v>
      </c>
      <c r="C254" s="34" t="s">
        <v>4</v>
      </c>
      <c r="D254" s="51" t="s">
        <v>8</v>
      </c>
      <c r="E254" s="51" t="s">
        <v>9</v>
      </c>
      <c r="F254" s="51" t="s">
        <v>6</v>
      </c>
      <c r="G254" s="52" t="s">
        <v>11</v>
      </c>
    </row>
    <row r="255" spans="1:7" ht="13.5" thickTop="1" x14ac:dyDescent="0.2">
      <c r="A255" s="23" t="s">
        <v>12</v>
      </c>
      <c r="B255" s="11">
        <f>'4th FY 2023'!B255</f>
        <v>0</v>
      </c>
      <c r="C255" s="11">
        <f>'4th FY 2023'!C255</f>
        <v>0</v>
      </c>
      <c r="D255" s="45">
        <f>'1st FY 2023'!D255+'2nd FY 2023'!D255+'3rd FY 2023'!D256+'4th FY 2023'!D255</f>
        <v>1328528</v>
      </c>
      <c r="E255" s="45">
        <f>'1st FY 2023'!E255+'2nd FY 2023'!E255+'3rd FY 2023'!E256+'4th FY 2023'!E255</f>
        <v>915317.25</v>
      </c>
      <c r="F255" s="45">
        <f>'1st FY 2023'!F255+'2nd FY 2023'!F255+'3rd FY 2023'!F256+'4th FY 2023'!F255</f>
        <v>413210.75</v>
      </c>
      <c r="G255" s="45">
        <f>'1st FY 2023'!G255+'2nd FY 2023'!G255+'3rd FY 2023'!G256+'4th FY 2023'!G255</f>
        <v>107434.73</v>
      </c>
    </row>
    <row r="256" spans="1:7" x14ac:dyDescent="0.2">
      <c r="A256" s="23" t="s">
        <v>13</v>
      </c>
      <c r="B256" s="11">
        <f>'4th FY 2023'!B256</f>
        <v>0</v>
      </c>
      <c r="C256" s="11">
        <f>'4th FY 2023'!C256</f>
        <v>0</v>
      </c>
      <c r="D256" s="45">
        <f>'1st FY 2023'!D256+'2nd FY 2023'!D256+'3rd FY 2023'!D257+'4th FY 2023'!D256</f>
        <v>636065</v>
      </c>
      <c r="E256" s="45">
        <f>'1st FY 2023'!E256+'2nd FY 2023'!E256+'3rd FY 2023'!E257+'4th FY 2023'!E256</f>
        <v>409779.5</v>
      </c>
      <c r="F256" s="45">
        <f>'1st FY 2023'!F256+'2nd FY 2023'!F256+'3rd FY 2023'!F257+'4th FY 2023'!F256</f>
        <v>226285.5</v>
      </c>
      <c r="G256" s="45">
        <f>'1st FY 2023'!G256+'2nd FY 2023'!G256+'3rd FY 2023'!G257+'4th FY 2023'!G256</f>
        <v>58834.240000000005</v>
      </c>
    </row>
    <row r="257" spans="1:11" x14ac:dyDescent="0.2">
      <c r="A257" s="23" t="s">
        <v>14</v>
      </c>
      <c r="B257" s="11">
        <f>'4th FY 2023'!B257</f>
        <v>0</v>
      </c>
      <c r="C257" s="11">
        <f>'4th FY 2023'!C257</f>
        <v>0</v>
      </c>
      <c r="D257" s="45">
        <f>'1st FY 2023'!D257+'2nd FY 2023'!D257+'3rd FY 2023'!D258+'4th FY 2023'!D257</f>
        <v>14245147</v>
      </c>
      <c r="E257" s="45">
        <f>'1st FY 2023'!E257+'2nd FY 2023'!E257+'3rd FY 2023'!E258+'4th FY 2023'!E257</f>
        <v>10249262.199999999</v>
      </c>
      <c r="F257" s="45">
        <f>'1st FY 2023'!F257+'2nd FY 2023'!F257+'3rd FY 2023'!F258+'4th FY 2023'!F257</f>
        <v>3995884.8000000003</v>
      </c>
      <c r="G257" s="45">
        <f>'1st FY 2023'!G257+'2nd FY 2023'!G257+'3rd FY 2023'!G258+'4th FY 2023'!G257</f>
        <v>1298662.56</v>
      </c>
    </row>
    <row r="258" spans="1:11" x14ac:dyDescent="0.2">
      <c r="A258" s="27" t="s">
        <v>15</v>
      </c>
      <c r="B258" s="27">
        <f t="shared" ref="B258:G258" si="29">SUM(B255:B257)</f>
        <v>0</v>
      </c>
      <c r="C258" s="27">
        <f t="shared" si="29"/>
        <v>0</v>
      </c>
      <c r="D258" s="46">
        <f t="shared" si="29"/>
        <v>16209740</v>
      </c>
      <c r="E258" s="46">
        <f t="shared" si="29"/>
        <v>11574358.949999999</v>
      </c>
      <c r="F258" s="46">
        <f t="shared" si="29"/>
        <v>4635381.0500000007</v>
      </c>
      <c r="G258" s="46">
        <f t="shared" si="29"/>
        <v>1464931.53</v>
      </c>
    </row>
    <row r="259" spans="1:11" x14ac:dyDescent="0.2">
      <c r="A259" s="11"/>
      <c r="B259" s="11"/>
      <c r="C259" s="11"/>
    </row>
    <row r="260" spans="1:11" ht="15.75" x14ac:dyDescent="0.25">
      <c r="A260" s="126" t="s">
        <v>49</v>
      </c>
      <c r="B260" s="126"/>
      <c r="C260" s="126"/>
      <c r="D260" s="126"/>
      <c r="E260" s="126"/>
    </row>
    <row r="261" spans="1:11" ht="16.5" thickBot="1" x14ac:dyDescent="0.3">
      <c r="A261" s="15"/>
      <c r="B261" s="15"/>
      <c r="C261" s="15"/>
      <c r="D261" s="53"/>
      <c r="E261" s="53"/>
    </row>
    <row r="262" spans="1:11" ht="13.5" customHeight="1" thickTop="1" x14ac:dyDescent="0.2">
      <c r="A262" s="127" t="s">
        <v>54</v>
      </c>
      <c r="B262" s="129" t="s">
        <v>55</v>
      </c>
      <c r="C262" s="131" t="s">
        <v>56</v>
      </c>
      <c r="D262" s="121" t="s">
        <v>65</v>
      </c>
      <c r="E262" s="121" t="s">
        <v>64</v>
      </c>
      <c r="F262" s="121" t="s">
        <v>62</v>
      </c>
      <c r="G262" s="123" t="s">
        <v>63</v>
      </c>
      <c r="H262" s="11"/>
      <c r="I262" s="11"/>
      <c r="J262" s="11"/>
      <c r="K262" s="11"/>
    </row>
    <row r="263" spans="1:11" ht="13.5" thickBot="1" x14ac:dyDescent="0.25">
      <c r="A263" s="128"/>
      <c r="B263" s="130"/>
      <c r="C263" s="132"/>
      <c r="D263" s="122"/>
      <c r="E263" s="122"/>
      <c r="F263" s="122"/>
      <c r="G263" s="124"/>
      <c r="H263" s="14"/>
      <c r="I263" s="14"/>
      <c r="J263" s="14"/>
      <c r="K263" s="14"/>
    </row>
    <row r="264" spans="1:11" ht="13.5" thickTop="1" x14ac:dyDescent="0.2"/>
    <row r="265" spans="1:11" x14ac:dyDescent="0.2">
      <c r="A265" s="10" t="s">
        <v>12</v>
      </c>
      <c r="B265" s="38">
        <f>SUMIF($A$1:$A$258,"TYPE 1",$B$1:$B$258)</f>
        <v>0</v>
      </c>
      <c r="C265" s="38">
        <f>SUMIF($A$1:$A$258,"TYPE 1",$C$1:$C$258)</f>
        <v>0</v>
      </c>
      <c r="D265" s="37">
        <f>SUMIF($A$1:$A$258,"TYPE 1",$D$1:$D$258)</f>
        <v>265007404.65000001</v>
      </c>
      <c r="E265" s="37">
        <f>SUMIF($A$1:$A$258,"TYPE 1",$E$1:$E$258)</f>
        <v>185167875.30000004</v>
      </c>
      <c r="F265" s="37">
        <f>SUMIF($A$1:$A$258,"TYPE 1",$F$1:$F$258)</f>
        <v>79839529.349999994</v>
      </c>
      <c r="G265" s="37">
        <f>SUMIF($A$1:$A$258,"TYPE 1",$G$1:$G$258)</f>
        <v>20758277.63000001</v>
      </c>
      <c r="H265" s="12"/>
      <c r="I265" s="12"/>
      <c r="J265" s="12"/>
      <c r="K265" s="12"/>
    </row>
    <row r="266" spans="1:11" x14ac:dyDescent="0.2">
      <c r="A266" s="10" t="s">
        <v>13</v>
      </c>
      <c r="B266" s="38">
        <f>SUMIF($A$1:$A$258,"TYPE 2",$B$1:$B$258)</f>
        <v>0</v>
      </c>
      <c r="C266" s="38">
        <f>SUMIF($A$1:$A$258,"TYPE 2",$C$1:$C$258)</f>
        <v>0</v>
      </c>
      <c r="D266" s="37">
        <f>SUMIF($A$1:$A$258,"TYPE 2",$D$1:$D$258)</f>
        <v>99271480.799999997</v>
      </c>
      <c r="E266" s="37">
        <f>SUMIF($A$1:$A$258,"TYPE 2",$E$1:$E$258)</f>
        <v>69069038.199999988</v>
      </c>
      <c r="F266" s="37">
        <f>SUMIF($A$1:$A$258,"TYPE 2",$F$1:$F$258)</f>
        <v>30202442.600000009</v>
      </c>
      <c r="G266" s="37">
        <f>SUMIF($A$1:$A$258,"TYPE 2",$G$1:$G$258)</f>
        <v>7852635.1500000004</v>
      </c>
      <c r="H266" s="12"/>
      <c r="I266" s="12"/>
      <c r="J266" s="12"/>
      <c r="K266" s="12"/>
    </row>
    <row r="267" spans="1:11" x14ac:dyDescent="0.2">
      <c r="A267" s="10" t="s">
        <v>16</v>
      </c>
      <c r="B267" s="38">
        <f>SUMIF($A$1:$A$258,"TYPE 3",$B$1:$B$258)</f>
        <v>0</v>
      </c>
      <c r="C267" s="38">
        <f>SUMIF($A$1:$A$258,"TYPE 3",$C$1:$C$258)</f>
        <v>0</v>
      </c>
      <c r="D267" s="37">
        <f>SUMIF($A$1:$A$258,"TYPE 3",$D$1:$D$258)</f>
        <v>2995975.95</v>
      </c>
      <c r="E267" s="37">
        <f>SUMIF($A$1:$A$258,"TYPE 3",$E$1:$E$258)</f>
        <v>2046576.9999999998</v>
      </c>
      <c r="F267" s="37">
        <f>SUMIF($A$1:$A$258,"TYPE 3",$F$1:$F$258)</f>
        <v>949398.94999999984</v>
      </c>
      <c r="G267" s="37">
        <f>SUMIF($A$1:$A$258,"TYPE 3",$G$1:$G$258)</f>
        <v>246843.71</v>
      </c>
      <c r="H267" s="12"/>
      <c r="I267" s="12"/>
      <c r="J267" s="12"/>
      <c r="K267" s="12"/>
    </row>
    <row r="268" spans="1:11" x14ac:dyDescent="0.2">
      <c r="A268" s="10" t="s">
        <v>17</v>
      </c>
      <c r="B268" s="38">
        <f>SUMIF($A$1:$A$258,"TYPE 4",$B$1:$B$258)</f>
        <v>0</v>
      </c>
      <c r="C268" s="38">
        <f>SUMIF($A$1:$A$258,"TYPE 4",$C$1:$C$258)</f>
        <v>0</v>
      </c>
      <c r="D268" s="37">
        <f>SUMIF($A$1:$A$258,"TYPE 4",$D$1:$D$258)</f>
        <v>142326177.34999999</v>
      </c>
      <c r="E268" s="37">
        <f>SUMIF($A$1:$A$258,"TYPE 4",$E$1:$E$258)</f>
        <v>104724050.95</v>
      </c>
      <c r="F268" s="37">
        <f>SUMIF($A$1:$A$258,"TYPE 4",$F$1:$F$258)</f>
        <v>37602126.400000006</v>
      </c>
      <c r="G268" s="37">
        <f>SUMIF($A$1:$A$258,"TYPE 4",$G$1:$G$258)</f>
        <v>6768382.75</v>
      </c>
      <c r="H268" s="12"/>
      <c r="I268" s="12"/>
      <c r="J268" s="12"/>
      <c r="K268" s="12"/>
    </row>
    <row r="269" spans="1:11" ht="15" x14ac:dyDescent="0.35">
      <c r="A269" s="10" t="s">
        <v>14</v>
      </c>
      <c r="B269" s="38">
        <f>SUMIF($A$1:$A$258,"TYPE 5",$B$1:$B$258)</f>
        <v>0</v>
      </c>
      <c r="C269" s="38">
        <f>SUMIF($A$1:$A$258,"TYPE 5",$C$1:$C$258)</f>
        <v>0</v>
      </c>
      <c r="D269" s="37">
        <f>SUMIF($A$1:$A$258,"TYPE 5",$D$1:$D$258)</f>
        <v>1598754475.5500002</v>
      </c>
      <c r="E269" s="37">
        <f>SUMIF($A$1:$A$258,"TYPE 5",$E$1:$E$258)</f>
        <v>1168416860.25</v>
      </c>
      <c r="F269" s="37">
        <f>SUMIF($A$1:$A$258,"TYPE 5",$F$1:$F$258)</f>
        <v>430337615.29999995</v>
      </c>
      <c r="G269" s="37">
        <f>SUMIF($A$1:$A$258,"TYPE 5",$G$1:$G$258)</f>
        <v>139859725.00000003</v>
      </c>
      <c r="H269" s="13"/>
      <c r="I269" s="13"/>
      <c r="J269" s="13"/>
      <c r="K269" s="13"/>
    </row>
    <row r="270" spans="1:11" ht="13.5" thickBot="1" x14ac:dyDescent="0.25">
      <c r="A270" s="10" t="s">
        <v>15</v>
      </c>
      <c r="B270" s="39">
        <f t="shared" ref="B270:F270" si="30">SUM(B265:B269)</f>
        <v>0</v>
      </c>
      <c r="C270" s="39">
        <f t="shared" si="30"/>
        <v>0</v>
      </c>
      <c r="D270" s="54">
        <f>SUM(D265:D269)</f>
        <v>2108355514.3000002</v>
      </c>
      <c r="E270" s="54">
        <f t="shared" si="30"/>
        <v>1529424401.7</v>
      </c>
      <c r="F270" s="54">
        <f t="shared" si="30"/>
        <v>578931112.5999999</v>
      </c>
      <c r="G270" s="54">
        <f>SUM(G265:G269)</f>
        <v>175485864.24000004</v>
      </c>
      <c r="H270" s="12"/>
      <c r="I270" s="12"/>
      <c r="J270" s="12"/>
      <c r="K270" s="12"/>
    </row>
    <row r="271" spans="1:11" ht="13.5" thickTop="1" x14ac:dyDescent="0.2">
      <c r="A271" s="125"/>
      <c r="B271" s="125"/>
      <c r="C271" s="125"/>
      <c r="D271" s="125"/>
      <c r="E271" s="45"/>
      <c r="F271" s="59"/>
      <c r="G271" s="59"/>
    </row>
    <row r="272" spans="1:11" x14ac:dyDescent="0.2">
      <c r="A272" s="10" t="s">
        <v>57</v>
      </c>
      <c r="B272" s="10"/>
      <c r="C272" s="10"/>
      <c r="D272" s="55"/>
      <c r="E272" s="45"/>
    </row>
    <row r="273" spans="1:1" x14ac:dyDescent="0.2">
      <c r="A273" s="6" t="s">
        <v>58</v>
      </c>
    </row>
    <row r="274" spans="1:1" x14ac:dyDescent="0.2">
      <c r="A274" s="6" t="s">
        <v>59</v>
      </c>
    </row>
    <row r="275" spans="1:1" x14ac:dyDescent="0.2">
      <c r="A275" s="6" t="s">
        <v>60</v>
      </c>
    </row>
    <row r="276" spans="1:1" x14ac:dyDescent="0.2">
      <c r="A276" s="6" t="s">
        <v>61</v>
      </c>
    </row>
    <row r="278" spans="1:1" x14ac:dyDescent="0.2">
      <c r="A278" s="6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JULY 2022 - JUNE 2023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topLeftCell="A59" zoomScale="200" zoomScaleNormal="200" zoomScalePageLayoutView="200" workbookViewId="0">
      <selection activeCell="D70" sqref="D70"/>
    </sheetView>
  </sheetViews>
  <sheetFormatPr defaultColWidth="9.140625" defaultRowHeight="12.75" x14ac:dyDescent="0.2"/>
  <cols>
    <col min="1" max="1" width="12" style="6" customWidth="1"/>
    <col min="2" max="2" width="9.140625" style="6" customWidth="1"/>
    <col min="3" max="3" width="6.42578125" style="6" customWidth="1"/>
    <col min="4" max="6" width="16.85546875" style="6" bestFit="1" customWidth="1"/>
    <col min="7" max="7" width="15.42578125" style="6" bestFit="1" customWidth="1"/>
    <col min="8" max="10" width="16.85546875" style="6" bestFit="1" customWidth="1"/>
    <col min="11" max="11" width="15.7109375" style="6" bestFit="1" customWidth="1"/>
    <col min="12" max="16384" width="9.140625" style="6"/>
  </cols>
  <sheetData>
    <row r="1" spans="1:8" ht="13.5" thickBot="1" x14ac:dyDescent="0.25">
      <c r="A1" s="21" t="s">
        <v>18</v>
      </c>
      <c r="B1" s="21"/>
      <c r="G1" s="21"/>
      <c r="H1" s="21"/>
    </row>
    <row r="2" spans="1:8" ht="13.5" thickTop="1" x14ac:dyDescent="0.2">
      <c r="A2" s="20" t="s">
        <v>1</v>
      </c>
      <c r="B2" s="19" t="s">
        <v>2</v>
      </c>
      <c r="C2" s="19" t="s">
        <v>2</v>
      </c>
      <c r="D2" s="19" t="s">
        <v>7</v>
      </c>
      <c r="E2" s="19" t="s">
        <v>7</v>
      </c>
      <c r="F2" s="19" t="s">
        <v>5</v>
      </c>
      <c r="G2" s="32" t="s">
        <v>10</v>
      </c>
      <c r="H2" s="21"/>
    </row>
    <row r="3" spans="1:8" ht="13.5" thickBot="1" x14ac:dyDescent="0.25">
      <c r="A3" s="18" t="s">
        <v>0</v>
      </c>
      <c r="B3" s="17" t="s">
        <v>3</v>
      </c>
      <c r="C3" s="17" t="s">
        <v>4</v>
      </c>
      <c r="D3" s="17" t="s">
        <v>8</v>
      </c>
      <c r="E3" s="17" t="s">
        <v>9</v>
      </c>
      <c r="F3" s="17" t="s">
        <v>6</v>
      </c>
      <c r="G3" s="16" t="s">
        <v>11</v>
      </c>
    </row>
    <row r="4" spans="1:8" ht="13.5" thickTop="1" x14ac:dyDescent="0.2">
      <c r="A4" s="11" t="s">
        <v>12</v>
      </c>
      <c r="B4" s="4">
        <v>59</v>
      </c>
      <c r="C4" s="4">
        <v>20</v>
      </c>
      <c r="D4" s="61">
        <v>1729957</v>
      </c>
      <c r="E4" s="61">
        <v>1180843.8999999999</v>
      </c>
      <c r="F4" s="118">
        <f>SUM(D4-E4)</f>
        <v>549113.10000000009</v>
      </c>
      <c r="G4" s="61">
        <v>142769.41</v>
      </c>
    </row>
    <row r="5" spans="1:8" x14ac:dyDescent="0.2">
      <c r="A5" s="11" t="s">
        <v>13</v>
      </c>
      <c r="B5" s="4">
        <v>27</v>
      </c>
      <c r="C5" s="4">
        <v>9</v>
      </c>
      <c r="D5" s="61">
        <v>404440</v>
      </c>
      <c r="E5" s="61">
        <v>270298.34999999998</v>
      </c>
      <c r="F5" s="118">
        <f>SUM(D5-E5)</f>
        <v>134141.65000000002</v>
      </c>
      <c r="G5" s="61">
        <v>34876.83</v>
      </c>
    </row>
    <row r="6" spans="1:8" x14ac:dyDescent="0.2">
      <c r="A6" s="23" t="s">
        <v>14</v>
      </c>
      <c r="B6" s="4">
        <v>394</v>
      </c>
      <c r="C6" s="4">
        <v>9</v>
      </c>
      <c r="D6" s="61">
        <v>28535636.050000001</v>
      </c>
      <c r="E6" s="61">
        <v>20946979</v>
      </c>
      <c r="F6" s="119">
        <f>SUM(D6-E6)</f>
        <v>7588657.0500000007</v>
      </c>
      <c r="G6" s="61">
        <v>2466313.54</v>
      </c>
    </row>
    <row r="7" spans="1:8" x14ac:dyDescent="0.2">
      <c r="A7" s="27" t="s">
        <v>15</v>
      </c>
      <c r="B7" s="27">
        <f t="shared" ref="B7:G7" si="0">SUM(B4:B6)</f>
        <v>480</v>
      </c>
      <c r="C7" s="27">
        <f t="shared" si="0"/>
        <v>38</v>
      </c>
      <c r="D7" s="64">
        <f t="shared" si="0"/>
        <v>30670033.050000001</v>
      </c>
      <c r="E7" s="64">
        <f t="shared" si="0"/>
        <v>22398121.25</v>
      </c>
      <c r="F7" s="63">
        <f>SUM(F4:F6)</f>
        <v>8271911.8000000007</v>
      </c>
      <c r="G7" s="64">
        <f t="shared" si="0"/>
        <v>2643959.7800000003</v>
      </c>
    </row>
    <row r="8" spans="1:8" x14ac:dyDescent="0.2">
      <c r="A8" s="23"/>
      <c r="B8" s="23"/>
      <c r="C8" s="23"/>
      <c r="D8" s="26"/>
      <c r="E8" s="26"/>
      <c r="F8" s="26"/>
      <c r="G8" s="26"/>
    </row>
    <row r="9" spans="1:8" ht="13.5" thickBot="1" x14ac:dyDescent="0.25">
      <c r="A9" s="21" t="s">
        <v>19</v>
      </c>
      <c r="B9" s="21"/>
      <c r="C9" s="29"/>
      <c r="D9" s="29"/>
      <c r="E9" s="29"/>
      <c r="F9" s="29"/>
      <c r="G9" s="29"/>
    </row>
    <row r="10" spans="1:8" ht="13.5" thickTop="1" x14ac:dyDescent="0.2">
      <c r="A10" s="30" t="s">
        <v>1</v>
      </c>
      <c r="B10" s="31" t="s">
        <v>2</v>
      </c>
      <c r="C10" s="31" t="s">
        <v>2</v>
      </c>
      <c r="D10" s="31" t="s">
        <v>7</v>
      </c>
      <c r="E10" s="31" t="s">
        <v>7</v>
      </c>
      <c r="F10" s="31" t="s">
        <v>5</v>
      </c>
      <c r="G10" s="32" t="s">
        <v>10</v>
      </c>
    </row>
    <row r="11" spans="1:8" ht="13.5" thickBot="1" x14ac:dyDescent="0.25">
      <c r="A11" s="33" t="s">
        <v>0</v>
      </c>
      <c r="B11" s="34" t="s">
        <v>3</v>
      </c>
      <c r="C11" s="34" t="s">
        <v>4</v>
      </c>
      <c r="D11" s="34" t="s">
        <v>8</v>
      </c>
      <c r="E11" s="34" t="s">
        <v>9</v>
      </c>
      <c r="F11" s="34" t="s">
        <v>6</v>
      </c>
      <c r="G11" s="35" t="s">
        <v>11</v>
      </c>
    </row>
    <row r="12" spans="1:8" ht="13.5" thickTop="1" x14ac:dyDescent="0.2">
      <c r="A12" s="23" t="s">
        <v>12</v>
      </c>
      <c r="B12" s="62">
        <v>27</v>
      </c>
      <c r="C12" s="62">
        <v>9</v>
      </c>
      <c r="D12" s="61">
        <v>551521</v>
      </c>
      <c r="E12" s="61">
        <v>385315.65</v>
      </c>
      <c r="F12" s="26">
        <f>SUM(D12-E12)</f>
        <v>166205.34999999998</v>
      </c>
      <c r="G12" s="61">
        <v>43213.39</v>
      </c>
    </row>
    <row r="13" spans="1:8" x14ac:dyDescent="0.2">
      <c r="A13" s="23" t="s">
        <v>13</v>
      </c>
      <c r="B13" s="62">
        <v>15</v>
      </c>
      <c r="C13" s="62">
        <v>5</v>
      </c>
      <c r="D13" s="61">
        <v>359410</v>
      </c>
      <c r="E13" s="61">
        <v>237166.85</v>
      </c>
      <c r="F13" s="26">
        <f>SUM(D13-E13)</f>
        <v>122243.15</v>
      </c>
      <c r="G13" s="61">
        <v>31783.22</v>
      </c>
    </row>
    <row r="14" spans="1:8" x14ac:dyDescent="0.2">
      <c r="A14" s="23" t="s">
        <v>14</v>
      </c>
      <c r="B14" s="62">
        <v>105</v>
      </c>
      <c r="C14" s="62">
        <v>3</v>
      </c>
      <c r="D14" s="61">
        <v>7035380</v>
      </c>
      <c r="E14" s="61">
        <v>5136262.7</v>
      </c>
      <c r="F14" s="36">
        <f>SUM(D14-E14)</f>
        <v>1899117.2999999998</v>
      </c>
      <c r="G14" s="61">
        <v>617213.12</v>
      </c>
    </row>
    <row r="15" spans="1:8" x14ac:dyDescent="0.2">
      <c r="A15" s="27" t="s">
        <v>15</v>
      </c>
      <c r="B15" s="27">
        <f t="shared" ref="B15:G15" si="1">SUM(B12:B14)</f>
        <v>147</v>
      </c>
      <c r="C15" s="27">
        <f t="shared" si="1"/>
        <v>17</v>
      </c>
      <c r="D15" s="28">
        <f t="shared" si="1"/>
        <v>7946311</v>
      </c>
      <c r="E15" s="28">
        <f t="shared" si="1"/>
        <v>5758745.2000000002</v>
      </c>
      <c r="F15" s="28">
        <f t="shared" si="1"/>
        <v>2187565.7999999998</v>
      </c>
      <c r="G15" s="28">
        <f t="shared" si="1"/>
        <v>692209.73</v>
      </c>
    </row>
    <row r="16" spans="1:8" x14ac:dyDescent="0.2">
      <c r="A16" s="23"/>
      <c r="B16" s="23"/>
      <c r="C16" s="23"/>
      <c r="D16" s="26"/>
      <c r="E16" s="26"/>
      <c r="F16" s="26"/>
      <c r="G16" s="26"/>
    </row>
    <row r="17" spans="1:7" ht="13.5" thickBot="1" x14ac:dyDescent="0.25">
      <c r="A17" s="21" t="s">
        <v>20</v>
      </c>
      <c r="B17" s="21"/>
      <c r="C17" s="29"/>
      <c r="D17" s="29"/>
      <c r="E17" s="29"/>
      <c r="F17" s="29"/>
      <c r="G17" s="29"/>
    </row>
    <row r="18" spans="1:7" ht="13.5" thickTop="1" x14ac:dyDescent="0.2">
      <c r="A18" s="30" t="s">
        <v>1</v>
      </c>
      <c r="B18" s="31" t="s">
        <v>2</v>
      </c>
      <c r="C18" s="31" t="s">
        <v>2</v>
      </c>
      <c r="D18" s="31" t="s">
        <v>7</v>
      </c>
      <c r="E18" s="31" t="s">
        <v>7</v>
      </c>
      <c r="F18" s="31" t="s">
        <v>5</v>
      </c>
      <c r="G18" s="32" t="s">
        <v>10</v>
      </c>
    </row>
    <row r="19" spans="1:7" ht="13.5" thickBot="1" x14ac:dyDescent="0.25">
      <c r="A19" s="33" t="s">
        <v>0</v>
      </c>
      <c r="B19" s="34" t="s">
        <v>3</v>
      </c>
      <c r="C19" s="34" t="s">
        <v>4</v>
      </c>
      <c r="D19" s="34" t="s">
        <v>8</v>
      </c>
      <c r="E19" s="34" t="s">
        <v>9</v>
      </c>
      <c r="F19" s="34" t="s">
        <v>6</v>
      </c>
      <c r="G19" s="35" t="s">
        <v>11</v>
      </c>
    </row>
    <row r="20" spans="1:7" ht="13.5" thickTop="1" x14ac:dyDescent="0.2">
      <c r="A20" s="23" t="s">
        <v>12</v>
      </c>
      <c r="B20" s="62">
        <v>27</v>
      </c>
      <c r="C20" s="62">
        <v>9</v>
      </c>
      <c r="D20" s="61">
        <v>568590</v>
      </c>
      <c r="E20" s="61">
        <v>354341.55</v>
      </c>
      <c r="F20" s="22">
        <f>SUM(D20-E20)</f>
        <v>214248.45</v>
      </c>
      <c r="G20" s="61">
        <v>55704.6</v>
      </c>
    </row>
    <row r="21" spans="1:7" x14ac:dyDescent="0.2">
      <c r="A21" s="23" t="s">
        <v>13</v>
      </c>
      <c r="B21" s="62">
        <v>12</v>
      </c>
      <c r="C21" s="62">
        <v>4</v>
      </c>
      <c r="D21" s="61">
        <v>199186</v>
      </c>
      <c r="E21" s="61">
        <v>140962.15</v>
      </c>
      <c r="F21" s="22">
        <f>SUM(D21-E21)</f>
        <v>58223.850000000006</v>
      </c>
      <c r="G21" s="61">
        <v>15138.2</v>
      </c>
    </row>
    <row r="22" spans="1:7" x14ac:dyDescent="0.2">
      <c r="A22" s="23" t="s">
        <v>14</v>
      </c>
      <c r="B22" s="62">
        <v>84</v>
      </c>
      <c r="C22" s="62">
        <v>3</v>
      </c>
      <c r="D22" s="61">
        <v>4114916.3</v>
      </c>
      <c r="E22" s="61">
        <v>2890094.8</v>
      </c>
      <c r="F22" s="22">
        <f>SUM(D22-E22)</f>
        <v>1224821.5</v>
      </c>
      <c r="G22" s="61">
        <v>398066.99</v>
      </c>
    </row>
    <row r="23" spans="1:7" x14ac:dyDescent="0.2">
      <c r="A23" s="27" t="s">
        <v>15</v>
      </c>
      <c r="B23" s="27">
        <f t="shared" ref="B23:G23" si="2">SUM(B20:B22)</f>
        <v>123</v>
      </c>
      <c r="C23" s="27">
        <f t="shared" si="2"/>
        <v>16</v>
      </c>
      <c r="D23" s="28">
        <f t="shared" si="2"/>
        <v>4882692.3</v>
      </c>
      <c r="E23" s="28">
        <f t="shared" si="2"/>
        <v>3385398.5</v>
      </c>
      <c r="F23" s="28">
        <f t="shared" si="2"/>
        <v>1497293.8</v>
      </c>
      <c r="G23" s="28">
        <f t="shared" si="2"/>
        <v>468909.79</v>
      </c>
    </row>
    <row r="24" spans="1:7" x14ac:dyDescent="0.2">
      <c r="A24" s="29"/>
      <c r="B24" s="29"/>
      <c r="C24" s="29"/>
      <c r="D24" s="29"/>
      <c r="E24" s="29"/>
      <c r="F24" s="29"/>
      <c r="G24" s="29"/>
    </row>
    <row r="25" spans="1:7" ht="13.5" thickBot="1" x14ac:dyDescent="0.25">
      <c r="A25" s="21" t="s">
        <v>21</v>
      </c>
      <c r="B25" s="21"/>
      <c r="C25" s="29"/>
      <c r="D25" s="29"/>
      <c r="E25" s="29"/>
      <c r="F25" s="29"/>
      <c r="G25" s="29"/>
    </row>
    <row r="26" spans="1:7" ht="13.5" thickTop="1" x14ac:dyDescent="0.2">
      <c r="A26" s="30" t="s">
        <v>1</v>
      </c>
      <c r="B26" s="31" t="s">
        <v>2</v>
      </c>
      <c r="C26" s="31" t="s">
        <v>2</v>
      </c>
      <c r="D26" s="31" t="s">
        <v>7</v>
      </c>
      <c r="E26" s="31" t="s">
        <v>7</v>
      </c>
      <c r="F26" s="31" t="s">
        <v>5</v>
      </c>
      <c r="G26" s="32" t="s">
        <v>10</v>
      </c>
    </row>
    <row r="27" spans="1:7" ht="13.5" thickBot="1" x14ac:dyDescent="0.25">
      <c r="A27" s="33" t="s">
        <v>0</v>
      </c>
      <c r="B27" s="34" t="s">
        <v>3</v>
      </c>
      <c r="C27" s="34" t="s">
        <v>4</v>
      </c>
      <c r="D27" s="34" t="s">
        <v>8</v>
      </c>
      <c r="E27" s="34" t="s">
        <v>9</v>
      </c>
      <c r="F27" s="34" t="s">
        <v>6</v>
      </c>
      <c r="G27" s="35" t="s">
        <v>11</v>
      </c>
    </row>
    <row r="28" spans="1:7" ht="13.5" thickTop="1" x14ac:dyDescent="0.2">
      <c r="A28" s="23" t="s">
        <v>12</v>
      </c>
      <c r="B28" s="62">
        <v>67</v>
      </c>
      <c r="C28" s="62">
        <v>23</v>
      </c>
      <c r="D28" s="61">
        <v>1893482</v>
      </c>
      <c r="E28" s="61">
        <v>1305679.3</v>
      </c>
      <c r="F28" s="22">
        <f>SUM(D28-E28)</f>
        <v>587802.69999999995</v>
      </c>
      <c r="G28" s="61">
        <v>152828.70000000001</v>
      </c>
    </row>
    <row r="29" spans="1:7" x14ac:dyDescent="0.2">
      <c r="A29" s="23" t="s">
        <v>13</v>
      </c>
      <c r="B29" s="62">
        <v>31</v>
      </c>
      <c r="C29" s="62">
        <v>11</v>
      </c>
      <c r="D29" s="61">
        <v>602521</v>
      </c>
      <c r="E29" s="61">
        <v>383063.15</v>
      </c>
      <c r="F29" s="22">
        <f>SUM(D29-E29)</f>
        <v>219457.84999999998</v>
      </c>
      <c r="G29" s="61">
        <v>57059.040000000001</v>
      </c>
    </row>
    <row r="30" spans="1:7" x14ac:dyDescent="0.2">
      <c r="A30" s="23" t="s">
        <v>16</v>
      </c>
      <c r="B30" s="62">
        <v>11</v>
      </c>
      <c r="C30" s="62">
        <v>1</v>
      </c>
      <c r="D30" s="61">
        <v>193873</v>
      </c>
      <c r="E30" s="61">
        <v>129117.25</v>
      </c>
      <c r="F30" s="22">
        <f>SUM(D30-E30)</f>
        <v>64755.75</v>
      </c>
      <c r="G30" s="61">
        <v>16836.5</v>
      </c>
    </row>
    <row r="31" spans="1:7" x14ac:dyDescent="0.2">
      <c r="A31" s="23" t="s">
        <v>14</v>
      </c>
      <c r="B31" s="62">
        <v>118</v>
      </c>
      <c r="C31" s="62">
        <v>4</v>
      </c>
      <c r="D31" s="61">
        <v>5581543.4500000002</v>
      </c>
      <c r="E31" s="61">
        <v>3941599.5</v>
      </c>
      <c r="F31" s="22">
        <f>SUM(D31-E31)</f>
        <v>1639943.9500000002</v>
      </c>
      <c r="G31" s="61">
        <v>532981.78</v>
      </c>
    </row>
    <row r="32" spans="1:7" x14ac:dyDescent="0.2">
      <c r="A32" s="27" t="s">
        <v>15</v>
      </c>
      <c r="B32" s="27">
        <f t="shared" ref="B32:G32" si="3">SUM(B28:B31)</f>
        <v>227</v>
      </c>
      <c r="C32" s="27">
        <f t="shared" si="3"/>
        <v>39</v>
      </c>
      <c r="D32" s="28">
        <f t="shared" si="3"/>
        <v>8271419.4500000002</v>
      </c>
      <c r="E32" s="28">
        <f t="shared" si="3"/>
        <v>5759459.2000000002</v>
      </c>
      <c r="F32" s="28">
        <f t="shared" si="3"/>
        <v>2511960.25</v>
      </c>
      <c r="G32" s="28">
        <f t="shared" si="3"/>
        <v>759706.02</v>
      </c>
    </row>
    <row r="33" spans="1:7" x14ac:dyDescent="0.2">
      <c r="A33" s="29"/>
      <c r="B33" s="29"/>
      <c r="C33" s="29"/>
      <c r="D33" s="29"/>
      <c r="E33" s="29"/>
      <c r="F33" s="29"/>
      <c r="G33" s="29"/>
    </row>
    <row r="34" spans="1:7" ht="13.5" thickBot="1" x14ac:dyDescent="0.25">
      <c r="A34" s="21" t="s">
        <v>22</v>
      </c>
      <c r="B34" s="21"/>
      <c r="C34" s="29"/>
      <c r="D34" s="29"/>
      <c r="E34" s="29"/>
      <c r="F34" s="29"/>
      <c r="G34" s="29"/>
    </row>
    <row r="35" spans="1:7" ht="13.5" thickTop="1" x14ac:dyDescent="0.2">
      <c r="A35" s="30" t="s">
        <v>1</v>
      </c>
      <c r="B35" s="31" t="s">
        <v>2</v>
      </c>
      <c r="C35" s="31" t="s">
        <v>2</v>
      </c>
      <c r="D35" s="31" t="s">
        <v>7</v>
      </c>
      <c r="E35" s="31" t="s">
        <v>7</v>
      </c>
      <c r="F35" s="31" t="s">
        <v>5</v>
      </c>
      <c r="G35" s="32" t="s">
        <v>10</v>
      </c>
    </row>
    <row r="36" spans="1:7" ht="13.5" thickBot="1" x14ac:dyDescent="0.25">
      <c r="A36" s="33" t="s">
        <v>0</v>
      </c>
      <c r="B36" s="34" t="s">
        <v>3</v>
      </c>
      <c r="C36" s="34" t="s">
        <v>4</v>
      </c>
      <c r="D36" s="34" t="s">
        <v>8</v>
      </c>
      <c r="E36" s="34" t="s">
        <v>9</v>
      </c>
      <c r="F36" s="34" t="s">
        <v>6</v>
      </c>
      <c r="G36" s="35" t="s">
        <v>11</v>
      </c>
    </row>
    <row r="37" spans="1:7" ht="13.5" thickTop="1" x14ac:dyDescent="0.2">
      <c r="A37" s="23" t="s">
        <v>12</v>
      </c>
      <c r="B37" s="62">
        <v>134</v>
      </c>
      <c r="C37" s="62">
        <v>45</v>
      </c>
      <c r="D37" s="61">
        <v>5030539</v>
      </c>
      <c r="E37" s="61">
        <v>3608134.75</v>
      </c>
      <c r="F37" s="22">
        <f>SUM(D37-E37)</f>
        <v>1422404.25</v>
      </c>
      <c r="G37" s="61">
        <v>369825.11</v>
      </c>
    </row>
    <row r="38" spans="1:7" x14ac:dyDescent="0.2">
      <c r="A38" s="23" t="s">
        <v>13</v>
      </c>
      <c r="B38" s="62">
        <v>55</v>
      </c>
      <c r="C38" s="62">
        <v>19</v>
      </c>
      <c r="D38" s="61">
        <v>1675082</v>
      </c>
      <c r="E38" s="61">
        <v>1117454.8</v>
      </c>
      <c r="F38" s="22">
        <f>SUM(D38-E38)</f>
        <v>557627.19999999995</v>
      </c>
      <c r="G38" s="61">
        <v>144983.07</v>
      </c>
    </row>
    <row r="39" spans="1:7" x14ac:dyDescent="0.2">
      <c r="A39" s="23" t="s">
        <v>16</v>
      </c>
      <c r="B39" s="62">
        <v>6</v>
      </c>
      <c r="C39" s="62">
        <v>1</v>
      </c>
      <c r="D39" s="61">
        <v>306132</v>
      </c>
      <c r="E39" s="61">
        <v>194747.6</v>
      </c>
      <c r="F39" s="22">
        <f>SUM(D39-E39)</f>
        <v>111384.4</v>
      </c>
      <c r="G39" s="61">
        <v>28959.94</v>
      </c>
    </row>
    <row r="40" spans="1:7" x14ac:dyDescent="0.2">
      <c r="A40" s="23" t="s">
        <v>14</v>
      </c>
      <c r="B40" s="62">
        <v>442</v>
      </c>
      <c r="C40" s="62">
        <v>14</v>
      </c>
      <c r="D40" s="61">
        <v>27532859.100000001</v>
      </c>
      <c r="E40" s="61">
        <v>19771082.949999999</v>
      </c>
      <c r="F40" s="22">
        <f>SUM(D40-E40)</f>
        <v>7761776.1500000022</v>
      </c>
      <c r="G40" s="61">
        <v>2522577.25</v>
      </c>
    </row>
    <row r="41" spans="1:7" x14ac:dyDescent="0.2">
      <c r="A41" s="27" t="s">
        <v>15</v>
      </c>
      <c r="B41" s="27">
        <f t="shared" ref="B41:F41" si="4">SUM(B37:B40)</f>
        <v>637</v>
      </c>
      <c r="C41" s="27">
        <f t="shared" si="4"/>
        <v>79</v>
      </c>
      <c r="D41" s="28">
        <f t="shared" si="4"/>
        <v>34544612.100000001</v>
      </c>
      <c r="E41" s="28">
        <f t="shared" si="4"/>
        <v>24691420.099999998</v>
      </c>
      <c r="F41" s="28">
        <f t="shared" si="4"/>
        <v>9853192.0000000019</v>
      </c>
      <c r="G41" s="28">
        <f>SUM(G37:G40)</f>
        <v>3066345.37</v>
      </c>
    </row>
    <row r="42" spans="1:7" x14ac:dyDescent="0.2">
      <c r="A42" s="29"/>
      <c r="B42" s="29"/>
      <c r="C42" s="29"/>
      <c r="D42" s="29"/>
      <c r="E42" s="29"/>
      <c r="F42" s="29"/>
      <c r="G42" s="29"/>
    </row>
    <row r="43" spans="1:7" ht="13.5" thickBot="1" x14ac:dyDescent="0.25">
      <c r="A43" s="24" t="s">
        <v>23</v>
      </c>
      <c r="B43" s="21"/>
      <c r="C43" s="29"/>
      <c r="D43" s="29"/>
      <c r="E43" s="29"/>
      <c r="F43" s="29"/>
      <c r="G43" s="29"/>
    </row>
    <row r="44" spans="1:7" ht="13.5" thickTop="1" x14ac:dyDescent="0.2">
      <c r="A44" s="30" t="s">
        <v>1</v>
      </c>
      <c r="B44" s="31" t="s">
        <v>2</v>
      </c>
      <c r="C44" s="31" t="s">
        <v>2</v>
      </c>
      <c r="D44" s="31" t="s">
        <v>7</v>
      </c>
      <c r="E44" s="31" t="s">
        <v>7</v>
      </c>
      <c r="F44" s="31" t="s">
        <v>5</v>
      </c>
      <c r="G44" s="32" t="s">
        <v>10</v>
      </c>
    </row>
    <row r="45" spans="1:7" ht="13.5" thickBot="1" x14ac:dyDescent="0.25">
      <c r="A45" s="33" t="s">
        <v>0</v>
      </c>
      <c r="B45" s="34" t="s">
        <v>3</v>
      </c>
      <c r="C45" s="34" t="s">
        <v>4</v>
      </c>
      <c r="D45" s="34" t="s">
        <v>8</v>
      </c>
      <c r="E45" s="34" t="s">
        <v>9</v>
      </c>
      <c r="F45" s="34" t="s">
        <v>6</v>
      </c>
      <c r="G45" s="35" t="s">
        <v>11</v>
      </c>
    </row>
    <row r="46" spans="1:7" ht="13.5" thickTop="1" x14ac:dyDescent="0.2">
      <c r="A46" s="23" t="s">
        <v>12</v>
      </c>
      <c r="B46" s="62">
        <v>144</v>
      </c>
      <c r="C46" s="62">
        <v>49</v>
      </c>
      <c r="D46" s="61">
        <v>4839778</v>
      </c>
      <c r="E46" s="61">
        <v>3328306.55</v>
      </c>
      <c r="F46" s="22">
        <f>SUM(D46-E46)</f>
        <v>1511471.4500000002</v>
      </c>
      <c r="G46" s="61">
        <v>392982.58</v>
      </c>
    </row>
    <row r="47" spans="1:7" x14ac:dyDescent="0.2">
      <c r="A47" s="23" t="s">
        <v>13</v>
      </c>
      <c r="B47" s="62">
        <v>33</v>
      </c>
      <c r="C47" s="62">
        <v>12</v>
      </c>
      <c r="D47" s="61">
        <v>850421</v>
      </c>
      <c r="E47" s="61">
        <v>570528.75</v>
      </c>
      <c r="F47" s="22">
        <f>SUM(D47-E47)</f>
        <v>279892.25</v>
      </c>
      <c r="G47" s="61">
        <v>72771.990000000005</v>
      </c>
    </row>
    <row r="48" spans="1:7" x14ac:dyDescent="0.2">
      <c r="A48" s="23" t="s">
        <v>14</v>
      </c>
      <c r="B48" s="62">
        <v>729</v>
      </c>
      <c r="C48" s="62">
        <v>20</v>
      </c>
      <c r="D48" s="61">
        <v>41029142.549999997</v>
      </c>
      <c r="E48" s="61">
        <v>29358823.649999999</v>
      </c>
      <c r="F48" s="22">
        <f>SUM(D48-E48)</f>
        <v>11670318.899999999</v>
      </c>
      <c r="G48" s="61">
        <v>3792853.64</v>
      </c>
    </row>
    <row r="49" spans="1:7" x14ac:dyDescent="0.2">
      <c r="A49" s="27" t="s">
        <v>15</v>
      </c>
      <c r="B49" s="27">
        <f t="shared" ref="B49:G49" si="5">SUM(B46:B48)</f>
        <v>906</v>
      </c>
      <c r="C49" s="27">
        <f t="shared" si="5"/>
        <v>81</v>
      </c>
      <c r="D49" s="28">
        <f t="shared" si="5"/>
        <v>46719341.549999997</v>
      </c>
      <c r="E49" s="28">
        <f t="shared" si="5"/>
        <v>33257658.949999999</v>
      </c>
      <c r="F49" s="28">
        <f t="shared" si="5"/>
        <v>13461682.599999998</v>
      </c>
      <c r="G49" s="28">
        <f t="shared" si="5"/>
        <v>4258608.21</v>
      </c>
    </row>
    <row r="50" spans="1:7" x14ac:dyDescent="0.2">
      <c r="A50" s="29"/>
      <c r="B50" s="29"/>
      <c r="C50" s="29"/>
      <c r="D50" s="29"/>
      <c r="E50" s="29"/>
      <c r="F50" s="29"/>
      <c r="G50" s="29"/>
    </row>
    <row r="51" spans="1:7" ht="13.5" thickBot="1" x14ac:dyDescent="0.25">
      <c r="A51" s="21" t="s">
        <v>24</v>
      </c>
      <c r="B51" s="21"/>
      <c r="C51" s="29"/>
      <c r="D51" s="29"/>
      <c r="E51" s="29"/>
      <c r="F51" s="29"/>
      <c r="G51" s="29"/>
    </row>
    <row r="52" spans="1:7" ht="13.5" thickTop="1" x14ac:dyDescent="0.2">
      <c r="A52" s="30" t="s">
        <v>1</v>
      </c>
      <c r="B52" s="31" t="s">
        <v>2</v>
      </c>
      <c r="C52" s="31" t="s">
        <v>2</v>
      </c>
      <c r="D52" s="31" t="s">
        <v>7</v>
      </c>
      <c r="E52" s="31" t="s">
        <v>7</v>
      </c>
      <c r="F52" s="31" t="s">
        <v>5</v>
      </c>
      <c r="G52" s="32" t="s">
        <v>10</v>
      </c>
    </row>
    <row r="53" spans="1:7" ht="13.5" thickBot="1" x14ac:dyDescent="0.25">
      <c r="A53" s="33" t="s">
        <v>0</v>
      </c>
      <c r="B53" s="34" t="s">
        <v>3</v>
      </c>
      <c r="C53" s="34" t="s">
        <v>4</v>
      </c>
      <c r="D53" s="34" t="s">
        <v>8</v>
      </c>
      <c r="E53" s="34" t="s">
        <v>9</v>
      </c>
      <c r="F53" s="34" t="s">
        <v>6</v>
      </c>
      <c r="G53" s="35" t="s">
        <v>11</v>
      </c>
    </row>
    <row r="54" spans="1:7" ht="13.5" thickTop="1" x14ac:dyDescent="0.2">
      <c r="A54" s="23" t="s">
        <v>12</v>
      </c>
      <c r="B54" s="57">
        <v>3</v>
      </c>
      <c r="C54" s="4">
        <v>1</v>
      </c>
      <c r="D54" s="61">
        <v>457083</v>
      </c>
      <c r="E54" s="61">
        <v>326276.90000000002</v>
      </c>
      <c r="F54" s="22">
        <f>SUM(D54-E54)</f>
        <v>130806.09999999998</v>
      </c>
      <c r="G54" s="61">
        <v>34009.589999999997</v>
      </c>
    </row>
    <row r="55" spans="1:7" x14ac:dyDescent="0.2">
      <c r="A55" s="23" t="s">
        <v>13</v>
      </c>
      <c r="B55" s="57">
        <v>3</v>
      </c>
      <c r="C55" s="4">
        <v>1</v>
      </c>
      <c r="D55" s="61">
        <v>81678</v>
      </c>
      <c r="E55" s="61">
        <v>53785.7</v>
      </c>
      <c r="F55" s="22">
        <f>SUM(D55-E55)</f>
        <v>27892.300000000003</v>
      </c>
      <c r="G55" s="61">
        <v>7252</v>
      </c>
    </row>
    <row r="56" spans="1:7" x14ac:dyDescent="0.2">
      <c r="A56" s="23" t="s">
        <v>16</v>
      </c>
      <c r="B56" s="57">
        <v>3</v>
      </c>
      <c r="C56" s="4">
        <v>1</v>
      </c>
      <c r="D56" s="61">
        <v>44263</v>
      </c>
      <c r="E56" s="61">
        <v>23354.7</v>
      </c>
      <c r="F56" s="22">
        <f>SUM(D56-E56)</f>
        <v>20908.3</v>
      </c>
      <c r="G56" s="61">
        <v>5436.16</v>
      </c>
    </row>
    <row r="57" spans="1:7" x14ac:dyDescent="0.2">
      <c r="A57" s="27" t="s">
        <v>15</v>
      </c>
      <c r="B57" s="27">
        <f>SUM(B54:B56)</f>
        <v>9</v>
      </c>
      <c r="C57" s="27">
        <f>SUM(C54:C56)</f>
        <v>3</v>
      </c>
      <c r="D57" s="28">
        <f>SUM(D54:D56)</f>
        <v>583024</v>
      </c>
      <c r="E57" s="28">
        <f t="shared" ref="E57:F57" si="6">SUM(E54:E56)</f>
        <v>403417.30000000005</v>
      </c>
      <c r="F57" s="28">
        <f t="shared" si="6"/>
        <v>179606.69999999995</v>
      </c>
      <c r="G57" s="28">
        <f>SUM(G54:G56)</f>
        <v>46697.75</v>
      </c>
    </row>
    <row r="58" spans="1:7" x14ac:dyDescent="0.2">
      <c r="A58" s="29"/>
      <c r="B58" s="29"/>
      <c r="C58" s="29"/>
      <c r="D58" s="29"/>
      <c r="E58" s="29"/>
      <c r="F58" s="29"/>
      <c r="G58" s="29"/>
    </row>
    <row r="59" spans="1:7" ht="13.5" thickBot="1" x14ac:dyDescent="0.25">
      <c r="A59" s="21" t="s">
        <v>25</v>
      </c>
      <c r="B59" s="21"/>
      <c r="C59" s="29"/>
      <c r="D59" s="29"/>
      <c r="E59" s="29"/>
      <c r="F59" s="29"/>
      <c r="G59" s="29"/>
    </row>
    <row r="60" spans="1:7" ht="13.5" thickTop="1" x14ac:dyDescent="0.2">
      <c r="A60" s="30" t="s">
        <v>1</v>
      </c>
      <c r="B60" s="31" t="s">
        <v>2</v>
      </c>
      <c r="C60" s="31" t="s">
        <v>2</v>
      </c>
      <c r="D60" s="31" t="s">
        <v>7</v>
      </c>
      <c r="E60" s="31" t="s">
        <v>7</v>
      </c>
      <c r="F60" s="31" t="s">
        <v>5</v>
      </c>
      <c r="G60" s="32" t="s">
        <v>10</v>
      </c>
    </row>
    <row r="61" spans="1:7" ht="13.5" thickBot="1" x14ac:dyDescent="0.25">
      <c r="A61" s="33" t="s">
        <v>0</v>
      </c>
      <c r="B61" s="34" t="s">
        <v>3</v>
      </c>
      <c r="C61" s="34" t="s">
        <v>4</v>
      </c>
      <c r="D61" s="34" t="s">
        <v>8</v>
      </c>
      <c r="E61" s="34" t="s">
        <v>9</v>
      </c>
      <c r="F61" s="34" t="s">
        <v>6</v>
      </c>
      <c r="G61" s="35" t="s">
        <v>11</v>
      </c>
    </row>
    <row r="62" spans="1:7" ht="13.5" thickTop="1" x14ac:dyDescent="0.2">
      <c r="A62" s="23" t="s">
        <v>12</v>
      </c>
      <c r="B62" s="23">
        <v>10</v>
      </c>
      <c r="C62" s="23">
        <v>3</v>
      </c>
      <c r="D62" s="22">
        <v>76712</v>
      </c>
      <c r="E62" s="22">
        <v>57037</v>
      </c>
      <c r="F62" s="22">
        <f>SUM(D62-E62)</f>
        <v>19675</v>
      </c>
      <c r="G62" s="22">
        <v>5115.5</v>
      </c>
    </row>
    <row r="63" spans="1:7" x14ac:dyDescent="0.2">
      <c r="A63" s="23" t="s">
        <v>14</v>
      </c>
      <c r="B63" s="23">
        <v>158</v>
      </c>
      <c r="C63" s="23">
        <v>5</v>
      </c>
      <c r="D63" s="22">
        <v>9798077.5999999996</v>
      </c>
      <c r="E63" s="22">
        <v>7103774.0999999996</v>
      </c>
      <c r="F63" s="22">
        <f>SUM(D63-E63)</f>
        <v>2694303.5</v>
      </c>
      <c r="G63" s="22">
        <v>875648.64</v>
      </c>
    </row>
    <row r="64" spans="1:7" x14ac:dyDescent="0.2">
      <c r="A64" s="27" t="s">
        <v>15</v>
      </c>
      <c r="B64" s="27">
        <f t="shared" ref="B64:G64" si="7">SUM(B62:B63)</f>
        <v>168</v>
      </c>
      <c r="C64" s="27">
        <f t="shared" si="7"/>
        <v>8</v>
      </c>
      <c r="D64" s="28">
        <f t="shared" si="7"/>
        <v>9874789.5999999996</v>
      </c>
      <c r="E64" s="28">
        <f t="shared" si="7"/>
        <v>7160811.0999999996</v>
      </c>
      <c r="F64" s="28">
        <f t="shared" si="7"/>
        <v>2713978.5</v>
      </c>
      <c r="G64" s="28">
        <f t="shared" si="7"/>
        <v>880764.14</v>
      </c>
    </row>
    <row r="65" spans="1:7" x14ac:dyDescent="0.2">
      <c r="A65" s="29"/>
      <c r="B65" s="29"/>
      <c r="C65" s="29"/>
      <c r="D65" s="29"/>
      <c r="E65" s="29"/>
      <c r="F65" s="29"/>
      <c r="G65" s="29"/>
    </row>
    <row r="66" spans="1:7" ht="13.5" thickBot="1" x14ac:dyDescent="0.25">
      <c r="A66" s="21" t="s">
        <v>26</v>
      </c>
      <c r="B66" s="21"/>
      <c r="C66" s="29"/>
      <c r="D66" s="29"/>
      <c r="E66" s="29"/>
      <c r="F66" s="29"/>
      <c r="G66" s="29"/>
    </row>
    <row r="67" spans="1:7" ht="13.5" thickTop="1" x14ac:dyDescent="0.2">
      <c r="A67" s="30" t="s">
        <v>1</v>
      </c>
      <c r="B67" s="31" t="s">
        <v>2</v>
      </c>
      <c r="C67" s="31" t="s">
        <v>2</v>
      </c>
      <c r="D67" s="31" t="s">
        <v>7</v>
      </c>
      <c r="E67" s="31" t="s">
        <v>7</v>
      </c>
      <c r="F67" s="31" t="s">
        <v>5</v>
      </c>
      <c r="G67" s="32" t="s">
        <v>10</v>
      </c>
    </row>
    <row r="68" spans="1:7" ht="13.5" thickBot="1" x14ac:dyDescent="0.25">
      <c r="A68" s="33" t="s">
        <v>0</v>
      </c>
      <c r="B68" s="34" t="s">
        <v>3</v>
      </c>
      <c r="C68" s="34" t="s">
        <v>4</v>
      </c>
      <c r="D68" s="34" t="s">
        <v>8</v>
      </c>
      <c r="E68" s="34" t="s">
        <v>9</v>
      </c>
      <c r="F68" s="34" t="s">
        <v>6</v>
      </c>
      <c r="G68" s="35" t="s">
        <v>11</v>
      </c>
    </row>
    <row r="69" spans="1:7" ht="13.5" thickTop="1" x14ac:dyDescent="0.2">
      <c r="A69" s="23" t="s">
        <v>12</v>
      </c>
      <c r="B69" s="23">
        <v>6</v>
      </c>
      <c r="C69" s="23">
        <v>2</v>
      </c>
      <c r="D69" s="22">
        <v>289508</v>
      </c>
      <c r="E69" s="22">
        <v>195938.7</v>
      </c>
      <c r="F69" s="22">
        <f>SUM(D69-E69)</f>
        <v>93569.299999999988</v>
      </c>
      <c r="G69" s="22">
        <v>24328.02</v>
      </c>
    </row>
    <row r="70" spans="1:7" x14ac:dyDescent="0.2">
      <c r="A70" s="23" t="s">
        <v>13</v>
      </c>
      <c r="B70" s="23">
        <v>3</v>
      </c>
      <c r="C70" s="23">
        <v>1</v>
      </c>
      <c r="D70" s="22">
        <v>21565</v>
      </c>
      <c r="E70" s="22">
        <v>15880.3</v>
      </c>
      <c r="F70" s="22">
        <f>SUM(D70-E70)</f>
        <v>5684.7000000000007</v>
      </c>
      <c r="G70" s="22">
        <v>1478.02</v>
      </c>
    </row>
    <row r="71" spans="1:7" x14ac:dyDescent="0.2">
      <c r="A71" s="23" t="s">
        <v>14</v>
      </c>
      <c r="B71" s="23">
        <v>17</v>
      </c>
      <c r="C71" s="23">
        <v>1</v>
      </c>
      <c r="D71" s="22">
        <v>1525700</v>
      </c>
      <c r="E71" s="22">
        <v>1121075.3500000001</v>
      </c>
      <c r="F71" s="22">
        <f>SUM(D71-E71)</f>
        <v>404624.64999999991</v>
      </c>
      <c r="G71" s="22">
        <v>131503.01</v>
      </c>
    </row>
    <row r="72" spans="1:7" x14ac:dyDescent="0.2">
      <c r="A72" s="27" t="s">
        <v>15</v>
      </c>
      <c r="B72" s="27">
        <f t="shared" ref="B72:G72" si="8">SUM(B69:B71)</f>
        <v>26</v>
      </c>
      <c r="C72" s="27">
        <f t="shared" si="8"/>
        <v>4</v>
      </c>
      <c r="D72" s="28">
        <f t="shared" si="8"/>
        <v>1836773</v>
      </c>
      <c r="E72" s="28">
        <f t="shared" si="8"/>
        <v>1332894.3500000001</v>
      </c>
      <c r="F72" s="28">
        <f t="shared" si="8"/>
        <v>503878.64999999991</v>
      </c>
      <c r="G72" s="28">
        <f t="shared" si="8"/>
        <v>157309.05000000002</v>
      </c>
    </row>
    <row r="73" spans="1:7" x14ac:dyDescent="0.2">
      <c r="A73" s="29"/>
      <c r="B73" s="29"/>
      <c r="C73" s="29"/>
      <c r="D73" s="29"/>
      <c r="E73" s="29"/>
      <c r="F73" s="29"/>
      <c r="G73" s="29"/>
    </row>
    <row r="74" spans="1:7" ht="13.5" thickBot="1" x14ac:dyDescent="0.25">
      <c r="A74" s="21" t="s">
        <v>27</v>
      </c>
      <c r="B74" s="21"/>
      <c r="C74" s="29"/>
      <c r="D74" s="29"/>
      <c r="E74" s="29"/>
      <c r="F74" s="29"/>
      <c r="G74" s="29"/>
    </row>
    <row r="75" spans="1:7" ht="13.5" thickTop="1" x14ac:dyDescent="0.2">
      <c r="A75" s="30" t="s">
        <v>1</v>
      </c>
      <c r="B75" s="31" t="s">
        <v>2</v>
      </c>
      <c r="C75" s="31" t="s">
        <v>2</v>
      </c>
      <c r="D75" s="31" t="s">
        <v>7</v>
      </c>
      <c r="E75" s="31" t="s">
        <v>7</v>
      </c>
      <c r="F75" s="31" t="s">
        <v>5</v>
      </c>
      <c r="G75" s="32" t="s">
        <v>10</v>
      </c>
    </row>
    <row r="76" spans="1:7" ht="13.5" thickBot="1" x14ac:dyDescent="0.25">
      <c r="A76" s="33" t="s">
        <v>0</v>
      </c>
      <c r="B76" s="34" t="s">
        <v>3</v>
      </c>
      <c r="C76" s="34" t="s">
        <v>4</v>
      </c>
      <c r="D76" s="34" t="s">
        <v>8</v>
      </c>
      <c r="E76" s="34" t="s">
        <v>9</v>
      </c>
      <c r="F76" s="34" t="s">
        <v>6</v>
      </c>
      <c r="G76" s="35" t="s">
        <v>11</v>
      </c>
    </row>
    <row r="77" spans="1:7" ht="13.5" thickTop="1" x14ac:dyDescent="0.2">
      <c r="A77" s="23" t="s">
        <v>12</v>
      </c>
      <c r="B77" s="23">
        <v>41</v>
      </c>
      <c r="C77" s="23">
        <v>15</v>
      </c>
      <c r="D77" s="22">
        <v>1745904</v>
      </c>
      <c r="E77" s="22">
        <v>1225607.75</v>
      </c>
      <c r="F77" s="22">
        <f>SUM(D77-E77)</f>
        <v>520296.25</v>
      </c>
      <c r="G77" s="22">
        <v>135277.03</v>
      </c>
    </row>
    <row r="78" spans="1:7" x14ac:dyDescent="0.2">
      <c r="A78" s="23" t="s">
        <v>13</v>
      </c>
      <c r="B78" s="23">
        <v>21</v>
      </c>
      <c r="C78" s="23">
        <v>7</v>
      </c>
      <c r="D78" s="22">
        <v>650674</v>
      </c>
      <c r="E78" s="22">
        <v>447615.1</v>
      </c>
      <c r="F78" s="22">
        <f>SUM(D78-E78)</f>
        <v>203058.90000000002</v>
      </c>
      <c r="G78" s="22">
        <v>52795.31</v>
      </c>
    </row>
    <row r="79" spans="1:7" x14ac:dyDescent="0.2">
      <c r="A79" s="23" t="s">
        <v>14</v>
      </c>
      <c r="B79" s="23">
        <v>140</v>
      </c>
      <c r="C79" s="23">
        <v>4</v>
      </c>
      <c r="D79" s="22">
        <v>15220228.6</v>
      </c>
      <c r="E79" s="22">
        <v>11067191.6</v>
      </c>
      <c r="F79" s="22">
        <f>SUM(D79-E79)</f>
        <v>4153037</v>
      </c>
      <c r="G79" s="22">
        <v>1349737.03</v>
      </c>
    </row>
    <row r="80" spans="1:7" x14ac:dyDescent="0.2">
      <c r="A80" s="27" t="s">
        <v>15</v>
      </c>
      <c r="B80" s="27">
        <f t="shared" ref="B80:G80" si="9">SUM(B77:B79)</f>
        <v>202</v>
      </c>
      <c r="C80" s="27">
        <f t="shared" si="9"/>
        <v>26</v>
      </c>
      <c r="D80" s="28">
        <f t="shared" si="9"/>
        <v>17616806.600000001</v>
      </c>
      <c r="E80" s="28">
        <f t="shared" si="9"/>
        <v>12740414.449999999</v>
      </c>
      <c r="F80" s="28">
        <f t="shared" si="9"/>
        <v>4876392.1500000004</v>
      </c>
      <c r="G80" s="28">
        <f t="shared" si="9"/>
        <v>1537809.37</v>
      </c>
    </row>
    <row r="81" spans="1:7" x14ac:dyDescent="0.2">
      <c r="A81" s="29"/>
      <c r="B81" s="29"/>
      <c r="C81" s="29"/>
      <c r="D81" s="29"/>
      <c r="E81" s="29"/>
      <c r="F81" s="29"/>
      <c r="G81" s="29"/>
    </row>
    <row r="82" spans="1:7" ht="13.5" thickBot="1" x14ac:dyDescent="0.25">
      <c r="A82" s="21" t="s">
        <v>28</v>
      </c>
      <c r="B82" s="21"/>
      <c r="C82" s="29"/>
      <c r="D82" s="29"/>
      <c r="E82" s="29"/>
      <c r="F82" s="29"/>
      <c r="G82" s="29"/>
    </row>
    <row r="83" spans="1:7" ht="13.5" thickTop="1" x14ac:dyDescent="0.2">
      <c r="A83" s="30" t="s">
        <v>1</v>
      </c>
      <c r="B83" s="31" t="s">
        <v>2</v>
      </c>
      <c r="C83" s="31" t="s">
        <v>2</v>
      </c>
      <c r="D83" s="31" t="s">
        <v>7</v>
      </c>
      <c r="E83" s="31" t="s">
        <v>7</v>
      </c>
      <c r="F83" s="31" t="s">
        <v>5</v>
      </c>
      <c r="G83" s="32" t="s">
        <v>10</v>
      </c>
    </row>
    <row r="84" spans="1:7" ht="13.5" thickBot="1" x14ac:dyDescent="0.25">
      <c r="A84" s="33" t="s">
        <v>0</v>
      </c>
      <c r="B84" s="34" t="s">
        <v>3</v>
      </c>
      <c r="C84" s="34" t="s">
        <v>4</v>
      </c>
      <c r="D84" s="34" t="s">
        <v>8</v>
      </c>
      <c r="E84" s="34" t="s">
        <v>9</v>
      </c>
      <c r="F84" s="34" t="s">
        <v>6</v>
      </c>
      <c r="G84" s="35" t="s">
        <v>11</v>
      </c>
    </row>
    <row r="85" spans="1:7" ht="13.5" thickTop="1" x14ac:dyDescent="0.2">
      <c r="A85" s="23" t="s">
        <v>12</v>
      </c>
      <c r="B85" s="23">
        <v>570</v>
      </c>
      <c r="C85" s="23">
        <v>193</v>
      </c>
      <c r="D85" s="22">
        <v>26544985.25</v>
      </c>
      <c r="E85" s="22">
        <v>18347154.300000001</v>
      </c>
      <c r="F85" s="22">
        <f>SUM(D85-E85)</f>
        <v>8197830.9499999993</v>
      </c>
      <c r="G85" s="22">
        <v>2131436.0499999998</v>
      </c>
    </row>
    <row r="86" spans="1:7" x14ac:dyDescent="0.2">
      <c r="A86" s="23" t="s">
        <v>13</v>
      </c>
      <c r="B86" s="23">
        <v>319</v>
      </c>
      <c r="C86" s="23">
        <v>111</v>
      </c>
      <c r="D86" s="22">
        <v>12012766.9</v>
      </c>
      <c r="E86" s="22">
        <v>8299522.5999999996</v>
      </c>
      <c r="F86" s="22">
        <f>SUM(D86-E86)</f>
        <v>3713244.3000000007</v>
      </c>
      <c r="G86" s="22">
        <v>965443.52</v>
      </c>
    </row>
    <row r="87" spans="1:7" x14ac:dyDescent="0.2">
      <c r="A87" s="23" t="s">
        <v>16</v>
      </c>
      <c r="B87" s="23"/>
      <c r="C87" s="23"/>
      <c r="D87" s="22"/>
      <c r="E87" s="22"/>
      <c r="F87" s="22">
        <f>SUM(D87-E87)</f>
        <v>0</v>
      </c>
      <c r="G87" s="22"/>
    </row>
    <row r="88" spans="1:7" x14ac:dyDescent="0.2">
      <c r="A88" s="23" t="s">
        <v>17</v>
      </c>
      <c r="B88" s="23">
        <v>506</v>
      </c>
      <c r="C88" s="23">
        <v>5</v>
      </c>
      <c r="D88" s="22">
        <v>30212906</v>
      </c>
      <c r="E88" s="22">
        <v>22125255.050000001</v>
      </c>
      <c r="F88" s="22">
        <f>SUM(D88-E88)</f>
        <v>8087650.9499999993</v>
      </c>
      <c r="G88" s="22">
        <v>1455777.17</v>
      </c>
    </row>
    <row r="89" spans="1:7" x14ac:dyDescent="0.2">
      <c r="A89" s="23" t="s">
        <v>14</v>
      </c>
      <c r="B89" s="23">
        <v>226</v>
      </c>
      <c r="C89" s="23">
        <v>5</v>
      </c>
      <c r="D89" s="22">
        <v>20864856.449999999</v>
      </c>
      <c r="E89" s="22">
        <v>15058540.1</v>
      </c>
      <c r="F89" s="22">
        <f>SUM(D89-E89)</f>
        <v>5806316.3499999996</v>
      </c>
      <c r="G89" s="22">
        <v>1887052.81</v>
      </c>
    </row>
    <row r="90" spans="1:7" x14ac:dyDescent="0.2">
      <c r="A90" s="27" t="s">
        <v>15</v>
      </c>
      <c r="B90" s="27">
        <f t="shared" ref="B90:G90" si="10">SUM(B85:B89)</f>
        <v>1621</v>
      </c>
      <c r="C90" s="27">
        <f t="shared" si="10"/>
        <v>314</v>
      </c>
      <c r="D90" s="28">
        <f t="shared" si="10"/>
        <v>89635514.600000009</v>
      </c>
      <c r="E90" s="28">
        <f t="shared" si="10"/>
        <v>63830472.050000004</v>
      </c>
      <c r="F90" s="28">
        <f t="shared" si="10"/>
        <v>25805042.549999997</v>
      </c>
      <c r="G90" s="28">
        <f t="shared" si="10"/>
        <v>6439709.5500000007</v>
      </c>
    </row>
    <row r="91" spans="1:7" x14ac:dyDescent="0.2">
      <c r="A91" s="29"/>
      <c r="B91" s="29"/>
      <c r="C91" s="29"/>
      <c r="D91" s="29"/>
      <c r="E91" s="29"/>
      <c r="F91" s="29"/>
      <c r="G91" s="29"/>
    </row>
    <row r="92" spans="1:7" ht="13.5" thickBot="1" x14ac:dyDescent="0.25">
      <c r="A92" s="21" t="s">
        <v>29</v>
      </c>
      <c r="B92" s="21"/>
      <c r="C92" s="29"/>
      <c r="D92" s="29"/>
      <c r="E92" s="29"/>
      <c r="F92" s="29"/>
      <c r="G92" s="29"/>
    </row>
    <row r="93" spans="1:7" ht="13.5" thickTop="1" x14ac:dyDescent="0.2">
      <c r="A93" s="30" t="s">
        <v>1</v>
      </c>
      <c r="B93" s="31" t="s">
        <v>2</v>
      </c>
      <c r="C93" s="31" t="s">
        <v>2</v>
      </c>
      <c r="D93" s="31" t="s">
        <v>7</v>
      </c>
      <c r="E93" s="31" t="s">
        <v>7</v>
      </c>
      <c r="F93" s="31" t="s">
        <v>5</v>
      </c>
      <c r="G93" s="32" t="s">
        <v>10</v>
      </c>
    </row>
    <row r="94" spans="1:7" ht="13.5" thickBot="1" x14ac:dyDescent="0.25">
      <c r="A94" s="33" t="s">
        <v>0</v>
      </c>
      <c r="B94" s="34" t="s">
        <v>3</v>
      </c>
      <c r="C94" s="34" t="s">
        <v>4</v>
      </c>
      <c r="D94" s="34" t="s">
        <v>8</v>
      </c>
      <c r="E94" s="34" t="s">
        <v>9</v>
      </c>
      <c r="F94" s="34" t="s">
        <v>6</v>
      </c>
      <c r="G94" s="35" t="s">
        <v>11</v>
      </c>
    </row>
    <row r="95" spans="1:7" ht="13.5" thickTop="1" x14ac:dyDescent="0.2">
      <c r="A95" s="23" t="s">
        <v>12</v>
      </c>
      <c r="B95" s="23">
        <v>23</v>
      </c>
      <c r="C95" s="23">
        <v>8</v>
      </c>
      <c r="D95" s="22">
        <v>630379.85</v>
      </c>
      <c r="E95" s="22">
        <v>424373.5</v>
      </c>
      <c r="F95" s="22">
        <f>SUM(D95-E95)</f>
        <v>206006.34999999998</v>
      </c>
      <c r="G95" s="22">
        <v>53561.65</v>
      </c>
    </row>
    <row r="96" spans="1:7" x14ac:dyDescent="0.2">
      <c r="A96" s="23" t="s">
        <v>13</v>
      </c>
      <c r="B96" s="23">
        <v>6</v>
      </c>
      <c r="C96" s="23">
        <v>2</v>
      </c>
      <c r="D96" s="22">
        <v>200900</v>
      </c>
      <c r="E96" s="22">
        <v>140048.1</v>
      </c>
      <c r="F96" s="22">
        <f>SUM(D96-E96)</f>
        <v>60851.899999999994</v>
      </c>
      <c r="G96" s="22">
        <v>15821.49</v>
      </c>
    </row>
    <row r="97" spans="1:7" x14ac:dyDescent="0.2">
      <c r="A97" s="23" t="s">
        <v>14</v>
      </c>
      <c r="B97" s="23">
        <v>121</v>
      </c>
      <c r="C97" s="23">
        <v>3</v>
      </c>
      <c r="D97" s="22">
        <v>6673817</v>
      </c>
      <c r="E97" s="22">
        <v>4867982.0999999996</v>
      </c>
      <c r="F97" s="22">
        <f>SUM(D97-E97)</f>
        <v>1805834.9000000004</v>
      </c>
      <c r="G97" s="22">
        <v>586896.34</v>
      </c>
    </row>
    <row r="98" spans="1:7" x14ac:dyDescent="0.2">
      <c r="A98" s="27" t="s">
        <v>15</v>
      </c>
      <c r="B98" s="27">
        <f t="shared" ref="B98:G98" si="11">SUM(B95:B97)</f>
        <v>150</v>
      </c>
      <c r="C98" s="27">
        <f t="shared" si="11"/>
        <v>13</v>
      </c>
      <c r="D98" s="28">
        <f t="shared" si="11"/>
        <v>7505096.8499999996</v>
      </c>
      <c r="E98" s="28">
        <f t="shared" si="11"/>
        <v>5432403.6999999993</v>
      </c>
      <c r="F98" s="28">
        <f t="shared" si="11"/>
        <v>2072693.1500000004</v>
      </c>
      <c r="G98" s="28">
        <f t="shared" si="11"/>
        <v>656279.48</v>
      </c>
    </row>
    <row r="99" spans="1:7" x14ac:dyDescent="0.2">
      <c r="A99" s="29"/>
      <c r="B99" s="29"/>
      <c r="C99" s="29"/>
      <c r="D99" s="29"/>
      <c r="E99" s="29"/>
      <c r="F99" s="29"/>
      <c r="G99" s="29"/>
    </row>
    <row r="100" spans="1:7" ht="13.5" thickBot="1" x14ac:dyDescent="0.25">
      <c r="A100" s="21" t="s">
        <v>30</v>
      </c>
      <c r="B100" s="21"/>
      <c r="C100" s="29"/>
      <c r="D100" s="29"/>
      <c r="E100" s="29"/>
      <c r="F100" s="29"/>
      <c r="G100" s="29"/>
    </row>
    <row r="101" spans="1:7" ht="13.5" thickTop="1" x14ac:dyDescent="0.2">
      <c r="A101" s="30" t="s">
        <v>1</v>
      </c>
      <c r="B101" s="31" t="s">
        <v>2</v>
      </c>
      <c r="C101" s="31" t="s">
        <v>2</v>
      </c>
      <c r="D101" s="31" t="s">
        <v>7</v>
      </c>
      <c r="E101" s="31" t="s">
        <v>7</v>
      </c>
      <c r="F101" s="31" t="s">
        <v>5</v>
      </c>
      <c r="G101" s="32" t="s">
        <v>10</v>
      </c>
    </row>
    <row r="102" spans="1:7" ht="13.5" thickBot="1" x14ac:dyDescent="0.25">
      <c r="A102" s="33" t="s">
        <v>0</v>
      </c>
      <c r="B102" s="34" t="s">
        <v>3</v>
      </c>
      <c r="C102" s="34" t="s">
        <v>4</v>
      </c>
      <c r="D102" s="34" t="s">
        <v>8</v>
      </c>
      <c r="E102" s="34" t="s">
        <v>9</v>
      </c>
      <c r="F102" s="34" t="s">
        <v>6</v>
      </c>
      <c r="G102" s="35" t="s">
        <v>11</v>
      </c>
    </row>
    <row r="103" spans="1:7" ht="13.5" thickTop="1" x14ac:dyDescent="0.2">
      <c r="A103" s="23" t="s">
        <v>12</v>
      </c>
      <c r="B103" s="23">
        <v>116</v>
      </c>
      <c r="C103" s="23">
        <v>40</v>
      </c>
      <c r="D103" s="22">
        <v>3516088</v>
      </c>
      <c r="E103" s="22">
        <v>2455193.1</v>
      </c>
      <c r="F103" s="22">
        <f>SUM(D103-E103)</f>
        <v>1060894.8999999999</v>
      </c>
      <c r="G103" s="22">
        <v>275832.67</v>
      </c>
    </row>
    <row r="104" spans="1:7" x14ac:dyDescent="0.2">
      <c r="A104" s="23" t="s">
        <v>13</v>
      </c>
      <c r="B104" s="23">
        <v>32</v>
      </c>
      <c r="C104" s="23">
        <v>11</v>
      </c>
      <c r="D104" s="22">
        <v>507459</v>
      </c>
      <c r="E104" s="22">
        <v>373119.35</v>
      </c>
      <c r="F104" s="22">
        <f>SUM(D104-E104)</f>
        <v>134339.65000000002</v>
      </c>
      <c r="G104" s="22">
        <v>34928.31</v>
      </c>
    </row>
    <row r="105" spans="1:7" x14ac:dyDescent="0.2">
      <c r="A105" s="23" t="s">
        <v>16</v>
      </c>
      <c r="B105" s="23">
        <v>5</v>
      </c>
      <c r="C105" s="23">
        <v>1</v>
      </c>
      <c r="D105" s="22">
        <v>137292</v>
      </c>
      <c r="E105" s="22">
        <v>90600.95</v>
      </c>
      <c r="F105" s="22">
        <f>SUM(D105-E105)</f>
        <v>46691.05</v>
      </c>
      <c r="G105" s="22">
        <v>12139.67</v>
      </c>
    </row>
    <row r="106" spans="1:7" x14ac:dyDescent="0.2">
      <c r="A106" s="23" t="s">
        <v>17</v>
      </c>
      <c r="B106" s="23">
        <v>49</v>
      </c>
      <c r="C106" s="23">
        <v>1</v>
      </c>
      <c r="D106" s="22">
        <v>1571648</v>
      </c>
      <c r="E106" s="22">
        <v>1157005.7</v>
      </c>
      <c r="F106" s="22">
        <f>SUM(D106-E106)</f>
        <v>414642.30000000005</v>
      </c>
      <c r="G106" s="22">
        <v>74635.61</v>
      </c>
    </row>
    <row r="107" spans="1:7" x14ac:dyDescent="0.2">
      <c r="A107" s="23" t="s">
        <v>14</v>
      </c>
      <c r="B107" s="23">
        <v>501</v>
      </c>
      <c r="C107" s="23">
        <v>12</v>
      </c>
      <c r="D107" s="22">
        <v>36796726.299999997</v>
      </c>
      <c r="E107" s="22">
        <v>26894953.699999999</v>
      </c>
      <c r="F107" s="22">
        <f>SUM(D107-E107)</f>
        <v>9901772.5999999978</v>
      </c>
      <c r="G107" s="22">
        <v>3218076.1</v>
      </c>
    </row>
    <row r="108" spans="1:7" x14ac:dyDescent="0.2">
      <c r="A108" s="27" t="s">
        <v>15</v>
      </c>
      <c r="B108" s="27">
        <f>SUM(B103:B107)</f>
        <v>703</v>
      </c>
      <c r="C108" s="27">
        <f t="shared" ref="C108:G108" si="12">SUM(C103:C107)</f>
        <v>65</v>
      </c>
      <c r="D108" s="28">
        <f t="shared" si="12"/>
        <v>42529213.299999997</v>
      </c>
      <c r="E108" s="28">
        <f t="shared" si="12"/>
        <v>30970872.800000001</v>
      </c>
      <c r="F108" s="28">
        <f t="shared" si="12"/>
        <v>11558340.499999998</v>
      </c>
      <c r="G108" s="28">
        <f t="shared" si="12"/>
        <v>3615612.36</v>
      </c>
    </row>
    <row r="109" spans="1:7" x14ac:dyDescent="0.2">
      <c r="A109" s="29"/>
      <c r="B109" s="29"/>
      <c r="C109" s="29"/>
      <c r="D109" s="29"/>
      <c r="E109" s="29"/>
      <c r="F109" s="29"/>
      <c r="G109" s="29"/>
    </row>
    <row r="110" spans="1:7" ht="13.5" thickBot="1" x14ac:dyDescent="0.25">
      <c r="A110" s="21" t="s">
        <v>31</v>
      </c>
      <c r="B110" s="21"/>
      <c r="C110" s="29"/>
      <c r="D110" s="29"/>
      <c r="E110" s="29"/>
      <c r="F110" s="29"/>
      <c r="G110" s="29"/>
    </row>
    <row r="111" spans="1:7" ht="13.5" thickTop="1" x14ac:dyDescent="0.2">
      <c r="A111" s="30" t="s">
        <v>1</v>
      </c>
      <c r="B111" s="31" t="s">
        <v>2</v>
      </c>
      <c r="C111" s="31" t="s">
        <v>2</v>
      </c>
      <c r="D111" s="31" t="s">
        <v>7</v>
      </c>
      <c r="E111" s="31" t="s">
        <v>7</v>
      </c>
      <c r="F111" s="31" t="s">
        <v>5</v>
      </c>
      <c r="G111" s="32" t="s">
        <v>10</v>
      </c>
    </row>
    <row r="112" spans="1:7" ht="13.5" thickBot="1" x14ac:dyDescent="0.25">
      <c r="A112" s="33" t="s">
        <v>0</v>
      </c>
      <c r="B112" s="34" t="s">
        <v>3</v>
      </c>
      <c r="C112" s="34" t="s">
        <v>4</v>
      </c>
      <c r="D112" s="34" t="s">
        <v>8</v>
      </c>
      <c r="E112" s="34" t="s">
        <v>9</v>
      </c>
      <c r="F112" s="34" t="s">
        <v>6</v>
      </c>
      <c r="G112" s="35" t="s">
        <v>11</v>
      </c>
    </row>
    <row r="113" spans="1:7" ht="13.5" thickTop="1" x14ac:dyDescent="0.2">
      <c r="A113" s="23" t="s">
        <v>12</v>
      </c>
      <c r="B113" s="23">
        <v>10</v>
      </c>
      <c r="C113" s="23">
        <v>4</v>
      </c>
      <c r="D113" s="22">
        <v>198672</v>
      </c>
      <c r="E113" s="22">
        <v>141120.35</v>
      </c>
      <c r="F113" s="22">
        <f>SUM(D113-E113)</f>
        <v>57551.649999999994</v>
      </c>
      <c r="G113" s="22">
        <v>14963.43</v>
      </c>
    </row>
    <row r="114" spans="1:7" x14ac:dyDescent="0.2">
      <c r="A114" s="23" t="s">
        <v>14</v>
      </c>
      <c r="B114" s="23">
        <v>213</v>
      </c>
      <c r="C114" s="23">
        <v>7</v>
      </c>
      <c r="D114" s="22">
        <v>10038572</v>
      </c>
      <c r="E114" s="22">
        <v>7171030.4500000002</v>
      </c>
      <c r="F114" s="22">
        <f>SUM(D114-E114)</f>
        <v>2867541.55</v>
      </c>
      <c r="G114" s="22">
        <v>931951</v>
      </c>
    </row>
    <row r="115" spans="1:7" x14ac:dyDescent="0.2">
      <c r="A115" s="27" t="s">
        <v>15</v>
      </c>
      <c r="B115" s="27">
        <f t="shared" ref="B115:G115" si="13">SUM(B113:B114)</f>
        <v>223</v>
      </c>
      <c r="C115" s="27">
        <f t="shared" si="13"/>
        <v>11</v>
      </c>
      <c r="D115" s="28">
        <f t="shared" si="13"/>
        <v>10237244</v>
      </c>
      <c r="E115" s="28">
        <f t="shared" si="13"/>
        <v>7312150.7999999998</v>
      </c>
      <c r="F115" s="28">
        <f t="shared" si="13"/>
        <v>2925093.1999999997</v>
      </c>
      <c r="G115" s="28">
        <f t="shared" si="13"/>
        <v>946914.43</v>
      </c>
    </row>
    <row r="116" spans="1:7" x14ac:dyDescent="0.2">
      <c r="A116" s="23"/>
      <c r="B116" s="23"/>
      <c r="C116" s="23"/>
      <c r="D116" s="22"/>
      <c r="E116" s="22"/>
      <c r="F116" s="22"/>
      <c r="G116" s="22"/>
    </row>
    <row r="117" spans="1:7" x14ac:dyDescent="0.2">
      <c r="A117" s="23"/>
      <c r="B117" s="23"/>
      <c r="C117" s="23"/>
      <c r="D117" s="22"/>
      <c r="E117" s="22"/>
      <c r="F117" s="22"/>
      <c r="G117" s="22"/>
    </row>
    <row r="118" spans="1:7" ht="13.5" thickBot="1" x14ac:dyDescent="0.25">
      <c r="A118" s="21" t="s">
        <v>32</v>
      </c>
      <c r="B118" s="21"/>
      <c r="C118" s="29"/>
      <c r="D118" s="29"/>
      <c r="E118" s="29"/>
      <c r="F118" s="29"/>
      <c r="G118" s="29"/>
    </row>
    <row r="119" spans="1:7" ht="13.5" thickTop="1" x14ac:dyDescent="0.2">
      <c r="A119" s="30" t="s">
        <v>1</v>
      </c>
      <c r="B119" s="31" t="s">
        <v>2</v>
      </c>
      <c r="C119" s="31" t="s">
        <v>2</v>
      </c>
      <c r="D119" s="31" t="s">
        <v>7</v>
      </c>
      <c r="E119" s="31" t="s">
        <v>7</v>
      </c>
      <c r="F119" s="31" t="s">
        <v>5</v>
      </c>
      <c r="G119" s="32" t="s">
        <v>10</v>
      </c>
    </row>
    <row r="120" spans="1:7" ht="13.5" thickBot="1" x14ac:dyDescent="0.25">
      <c r="A120" s="33" t="s">
        <v>0</v>
      </c>
      <c r="B120" s="34" t="s">
        <v>3</v>
      </c>
      <c r="C120" s="34" t="s">
        <v>4</v>
      </c>
      <c r="D120" s="34" t="s">
        <v>8</v>
      </c>
      <c r="E120" s="34" t="s">
        <v>9</v>
      </c>
      <c r="F120" s="34" t="s">
        <v>6</v>
      </c>
      <c r="G120" s="35" t="s">
        <v>11</v>
      </c>
    </row>
    <row r="121" spans="1:7" ht="13.5" thickTop="1" x14ac:dyDescent="0.2">
      <c r="A121" s="23" t="s">
        <v>12</v>
      </c>
      <c r="B121" s="23">
        <v>472</v>
      </c>
      <c r="C121" s="23">
        <v>164</v>
      </c>
      <c r="D121" s="22">
        <v>12966929.15</v>
      </c>
      <c r="E121" s="22">
        <v>8895859.3000000007</v>
      </c>
      <c r="F121" s="22">
        <f>SUM(D121-E121)</f>
        <v>4071069.8499999996</v>
      </c>
      <c r="G121" s="22">
        <v>1058478.1599999999</v>
      </c>
    </row>
    <row r="122" spans="1:7" x14ac:dyDescent="0.2">
      <c r="A122" s="23" t="s">
        <v>13</v>
      </c>
      <c r="B122" s="23">
        <v>146</v>
      </c>
      <c r="C122" s="23">
        <v>53</v>
      </c>
      <c r="D122" s="22">
        <v>3379794</v>
      </c>
      <c r="E122" s="22">
        <v>2352360.5</v>
      </c>
      <c r="F122" s="22">
        <f>SUM(D122-E122)</f>
        <v>1027433.5</v>
      </c>
      <c r="G122" s="22">
        <v>267132.71000000002</v>
      </c>
    </row>
    <row r="123" spans="1:7" x14ac:dyDescent="0.2">
      <c r="A123" s="23" t="s">
        <v>14</v>
      </c>
      <c r="B123" s="23">
        <v>159</v>
      </c>
      <c r="C123" s="23">
        <v>6</v>
      </c>
      <c r="D123" s="22">
        <v>9900182.8000000007</v>
      </c>
      <c r="E123" s="22">
        <v>7317913.6500000004</v>
      </c>
      <c r="F123" s="22">
        <f>SUM(D123-E123)</f>
        <v>2582269.1500000004</v>
      </c>
      <c r="G123" s="22">
        <v>839237.47</v>
      </c>
    </row>
    <row r="124" spans="1:7" x14ac:dyDescent="0.2">
      <c r="A124" s="27" t="s">
        <v>15</v>
      </c>
      <c r="B124" s="27">
        <f t="shared" ref="B124:G124" si="14">SUM(B121:B123)</f>
        <v>777</v>
      </c>
      <c r="C124" s="27">
        <f t="shared" si="14"/>
        <v>223</v>
      </c>
      <c r="D124" s="28">
        <f t="shared" si="14"/>
        <v>26246905.950000003</v>
      </c>
      <c r="E124" s="28">
        <f t="shared" si="14"/>
        <v>18566133.450000003</v>
      </c>
      <c r="F124" s="28">
        <f t="shared" si="14"/>
        <v>7680772.5</v>
      </c>
      <c r="G124" s="28">
        <f t="shared" si="14"/>
        <v>2164848.34</v>
      </c>
    </row>
    <row r="125" spans="1:7" x14ac:dyDescent="0.2">
      <c r="A125" s="29"/>
      <c r="B125" s="29"/>
      <c r="C125" s="29"/>
      <c r="D125" s="29"/>
      <c r="E125" s="29"/>
      <c r="F125" s="29"/>
      <c r="G125" s="29"/>
    </row>
    <row r="126" spans="1:7" ht="13.5" thickBot="1" x14ac:dyDescent="0.25">
      <c r="A126" s="21" t="s">
        <v>33</v>
      </c>
      <c r="B126" s="21"/>
      <c r="C126" s="29"/>
      <c r="D126" s="29"/>
      <c r="E126" s="29"/>
      <c r="F126" s="29"/>
      <c r="G126" s="29"/>
    </row>
    <row r="127" spans="1:7" ht="13.5" thickTop="1" x14ac:dyDescent="0.2">
      <c r="A127" s="30" t="s">
        <v>1</v>
      </c>
      <c r="B127" s="31" t="s">
        <v>2</v>
      </c>
      <c r="C127" s="31" t="s">
        <v>2</v>
      </c>
      <c r="D127" s="31" t="s">
        <v>7</v>
      </c>
      <c r="E127" s="31" t="s">
        <v>7</v>
      </c>
      <c r="F127" s="31" t="s">
        <v>5</v>
      </c>
      <c r="G127" s="32" t="s">
        <v>10</v>
      </c>
    </row>
    <row r="128" spans="1:7" ht="13.5" thickBot="1" x14ac:dyDescent="0.25">
      <c r="A128" s="33" t="s">
        <v>0</v>
      </c>
      <c r="B128" s="34" t="s">
        <v>3</v>
      </c>
      <c r="C128" s="34" t="s">
        <v>4</v>
      </c>
      <c r="D128" s="34" t="s">
        <v>8</v>
      </c>
      <c r="E128" s="34" t="s">
        <v>9</v>
      </c>
      <c r="F128" s="34" t="s">
        <v>6</v>
      </c>
      <c r="G128" s="35" t="s">
        <v>11</v>
      </c>
    </row>
    <row r="129" spans="1:7" ht="13.5" thickTop="1" x14ac:dyDescent="0.2">
      <c r="A129" s="23" t="s">
        <v>12</v>
      </c>
      <c r="B129" s="23">
        <v>36</v>
      </c>
      <c r="C129" s="23">
        <v>12</v>
      </c>
      <c r="D129" s="22">
        <v>2114471</v>
      </c>
      <c r="E129" s="22">
        <v>1513951.35</v>
      </c>
      <c r="F129" s="22">
        <f>SUM(D129-E129)</f>
        <v>600519.64999999991</v>
      </c>
      <c r="G129" s="22">
        <v>156135.10999999999</v>
      </c>
    </row>
    <row r="130" spans="1:7" x14ac:dyDescent="0.2">
      <c r="A130" s="23" t="s">
        <v>13</v>
      </c>
      <c r="B130" s="23">
        <v>25</v>
      </c>
      <c r="C130" s="23">
        <v>9</v>
      </c>
      <c r="D130" s="22">
        <v>1013945</v>
      </c>
      <c r="E130" s="22">
        <v>722695.8</v>
      </c>
      <c r="F130" s="22">
        <f>SUM(D130-E130)</f>
        <v>291249.19999999995</v>
      </c>
      <c r="G130" s="22">
        <v>75724.789999999994</v>
      </c>
    </row>
    <row r="131" spans="1:7" x14ac:dyDescent="0.2">
      <c r="A131" s="23" t="s">
        <v>14</v>
      </c>
      <c r="B131" s="23">
        <v>45</v>
      </c>
      <c r="C131" s="23">
        <v>1</v>
      </c>
      <c r="D131" s="22">
        <v>5017364.6500000004</v>
      </c>
      <c r="E131" s="22">
        <v>3638016.65</v>
      </c>
      <c r="F131" s="22">
        <f>SUM(D131-E131)</f>
        <v>1379348.0000000005</v>
      </c>
      <c r="G131" s="22">
        <v>448288.1</v>
      </c>
    </row>
    <row r="132" spans="1:7" x14ac:dyDescent="0.2">
      <c r="A132" s="27" t="s">
        <v>15</v>
      </c>
      <c r="B132" s="27">
        <f t="shared" ref="B132:G132" si="15">SUM(B129:B131)</f>
        <v>106</v>
      </c>
      <c r="C132" s="27">
        <f t="shared" si="15"/>
        <v>22</v>
      </c>
      <c r="D132" s="28">
        <f t="shared" si="15"/>
        <v>8145780.6500000004</v>
      </c>
      <c r="E132" s="28">
        <f t="shared" si="15"/>
        <v>5874663.8000000007</v>
      </c>
      <c r="F132" s="28">
        <f t="shared" si="15"/>
        <v>2271116.8500000006</v>
      </c>
      <c r="G132" s="28">
        <f t="shared" si="15"/>
        <v>680148</v>
      </c>
    </row>
    <row r="133" spans="1:7" x14ac:dyDescent="0.2">
      <c r="A133" s="29"/>
      <c r="B133" s="29"/>
      <c r="C133" s="29"/>
      <c r="D133" s="29"/>
      <c r="E133" s="29"/>
      <c r="F133" s="29"/>
      <c r="G133" s="29"/>
    </row>
    <row r="134" spans="1:7" ht="13.5" thickBot="1" x14ac:dyDescent="0.25">
      <c r="A134" s="21" t="s">
        <v>34</v>
      </c>
      <c r="B134" s="21"/>
      <c r="C134" s="29"/>
      <c r="D134" s="29"/>
      <c r="E134" s="29"/>
      <c r="F134" s="29"/>
      <c r="G134" s="29"/>
    </row>
    <row r="135" spans="1:7" ht="13.5" thickTop="1" x14ac:dyDescent="0.2">
      <c r="A135" s="30" t="s">
        <v>1</v>
      </c>
      <c r="B135" s="31" t="s">
        <v>2</v>
      </c>
      <c r="C135" s="31" t="s">
        <v>2</v>
      </c>
      <c r="D135" s="31" t="s">
        <v>7</v>
      </c>
      <c r="E135" s="31" t="s">
        <v>7</v>
      </c>
      <c r="F135" s="31" t="s">
        <v>5</v>
      </c>
      <c r="G135" s="32" t="s">
        <v>10</v>
      </c>
    </row>
    <row r="136" spans="1:7" ht="13.5" thickBot="1" x14ac:dyDescent="0.25">
      <c r="A136" s="33" t="s">
        <v>0</v>
      </c>
      <c r="B136" s="34" t="s">
        <v>3</v>
      </c>
      <c r="C136" s="34" t="s">
        <v>4</v>
      </c>
      <c r="D136" s="34" t="s">
        <v>8</v>
      </c>
      <c r="E136" s="34" t="s">
        <v>9</v>
      </c>
      <c r="F136" s="34" t="s">
        <v>6</v>
      </c>
      <c r="G136" s="35" t="s">
        <v>11</v>
      </c>
    </row>
    <row r="137" spans="1:7" ht="13.5" thickTop="1" x14ac:dyDescent="0.2">
      <c r="A137" s="23" t="s">
        <v>12</v>
      </c>
      <c r="B137" s="23">
        <v>36</v>
      </c>
      <c r="C137" s="23">
        <v>12</v>
      </c>
      <c r="D137" s="22">
        <v>1396428</v>
      </c>
      <c r="E137" s="22">
        <v>954679.3</v>
      </c>
      <c r="F137" s="22">
        <f>SUM(D137-E137)</f>
        <v>441748.69999999995</v>
      </c>
      <c r="G137" s="22">
        <v>114854.66</v>
      </c>
    </row>
    <row r="138" spans="1:7" x14ac:dyDescent="0.2">
      <c r="A138" s="23" t="s">
        <v>13</v>
      </c>
      <c r="B138" s="23">
        <v>15</v>
      </c>
      <c r="C138" s="23">
        <v>5</v>
      </c>
      <c r="D138" s="22">
        <v>280445.8</v>
      </c>
      <c r="E138" s="22">
        <v>178800.15</v>
      </c>
      <c r="F138" s="22">
        <f>SUM(D138-E138)</f>
        <v>101645.65</v>
      </c>
      <c r="G138" s="22">
        <v>26427.87</v>
      </c>
    </row>
    <row r="139" spans="1:7" x14ac:dyDescent="0.2">
      <c r="A139" s="23" t="s">
        <v>14</v>
      </c>
      <c r="B139" s="23">
        <v>110</v>
      </c>
      <c r="C139" s="23">
        <v>4</v>
      </c>
      <c r="D139" s="22">
        <v>5906868.5999999996</v>
      </c>
      <c r="E139" s="22">
        <v>4226212.55</v>
      </c>
      <c r="F139" s="22">
        <f>SUM(D139-E139)</f>
        <v>1680656.0499999998</v>
      </c>
      <c r="G139" s="22">
        <v>546213.22</v>
      </c>
    </row>
    <row r="140" spans="1:7" x14ac:dyDescent="0.2">
      <c r="A140" s="27" t="s">
        <v>15</v>
      </c>
      <c r="B140" s="27">
        <f t="shared" ref="B140:G140" si="16">SUM(B137:B139)</f>
        <v>161</v>
      </c>
      <c r="C140" s="27">
        <f t="shared" si="16"/>
        <v>21</v>
      </c>
      <c r="D140" s="28">
        <f t="shared" si="16"/>
        <v>7583742.3999999994</v>
      </c>
      <c r="E140" s="28">
        <f t="shared" si="16"/>
        <v>5359692</v>
      </c>
      <c r="F140" s="28">
        <f t="shared" si="16"/>
        <v>2224050.4</v>
      </c>
      <c r="G140" s="28">
        <f t="shared" si="16"/>
        <v>687495.75</v>
      </c>
    </row>
    <row r="141" spans="1:7" x14ac:dyDescent="0.2">
      <c r="A141" s="29"/>
      <c r="B141" s="29"/>
      <c r="C141" s="29"/>
      <c r="D141" s="29"/>
      <c r="E141" s="29"/>
      <c r="F141" s="29"/>
      <c r="G141" s="29"/>
    </row>
    <row r="142" spans="1:7" ht="13.5" thickBot="1" x14ac:dyDescent="0.25">
      <c r="A142" s="21" t="s">
        <v>35</v>
      </c>
      <c r="B142" s="21"/>
      <c r="C142" s="29"/>
      <c r="D142" s="29"/>
      <c r="E142" s="29"/>
      <c r="F142" s="29"/>
      <c r="G142" s="29"/>
    </row>
    <row r="143" spans="1:7" ht="13.5" thickTop="1" x14ac:dyDescent="0.2">
      <c r="A143" s="30" t="s">
        <v>1</v>
      </c>
      <c r="B143" s="31" t="s">
        <v>2</v>
      </c>
      <c r="C143" s="31" t="s">
        <v>2</v>
      </c>
      <c r="D143" s="31" t="s">
        <v>7</v>
      </c>
      <c r="E143" s="31" t="s">
        <v>7</v>
      </c>
      <c r="F143" s="31" t="s">
        <v>5</v>
      </c>
      <c r="G143" s="32" t="s">
        <v>10</v>
      </c>
    </row>
    <row r="144" spans="1:7" ht="13.5" thickBot="1" x14ac:dyDescent="0.25">
      <c r="A144" s="33" t="s">
        <v>0</v>
      </c>
      <c r="B144" s="34" t="s">
        <v>3</v>
      </c>
      <c r="C144" s="34" t="s">
        <v>4</v>
      </c>
      <c r="D144" s="34" t="s">
        <v>8</v>
      </c>
      <c r="E144" s="34" t="s">
        <v>9</v>
      </c>
      <c r="F144" s="34" t="s">
        <v>6</v>
      </c>
      <c r="G144" s="35" t="s">
        <v>11</v>
      </c>
    </row>
    <row r="145" spans="1:7" ht="13.5" thickTop="1" x14ac:dyDescent="0.2">
      <c r="A145" s="23" t="s">
        <v>13</v>
      </c>
      <c r="B145" s="23">
        <v>4</v>
      </c>
      <c r="C145" s="23">
        <v>1</v>
      </c>
      <c r="D145" s="22">
        <v>130421</v>
      </c>
      <c r="E145" s="22">
        <v>91939.55</v>
      </c>
      <c r="F145" s="22">
        <f>SUM(D145-E145)</f>
        <v>38481.449999999997</v>
      </c>
      <c r="G145" s="22">
        <v>10005.18</v>
      </c>
    </row>
    <row r="146" spans="1:7" x14ac:dyDescent="0.2">
      <c r="A146" s="23" t="s">
        <v>14</v>
      </c>
      <c r="B146" s="23">
        <v>75</v>
      </c>
      <c r="C146" s="23">
        <v>2</v>
      </c>
      <c r="D146" s="22">
        <v>3343313.1</v>
      </c>
      <c r="E146" s="22">
        <v>2401820.1</v>
      </c>
      <c r="F146" s="22">
        <f>SUM(D146-E146)</f>
        <v>941493</v>
      </c>
      <c r="G146" s="22">
        <v>305985.23</v>
      </c>
    </row>
    <row r="147" spans="1:7" x14ac:dyDescent="0.2">
      <c r="A147" s="27" t="s">
        <v>15</v>
      </c>
      <c r="B147" s="27">
        <f t="shared" ref="B147:G147" si="17">SUM(B145:B146)</f>
        <v>79</v>
      </c>
      <c r="C147" s="27">
        <f t="shared" si="17"/>
        <v>3</v>
      </c>
      <c r="D147" s="28">
        <f t="shared" si="17"/>
        <v>3473734.1</v>
      </c>
      <c r="E147" s="28">
        <f t="shared" si="17"/>
        <v>2493759.65</v>
      </c>
      <c r="F147" s="28">
        <f t="shared" si="17"/>
        <v>979974.45</v>
      </c>
      <c r="G147" s="28">
        <f t="shared" si="17"/>
        <v>315990.40999999997</v>
      </c>
    </row>
    <row r="148" spans="1:7" x14ac:dyDescent="0.2">
      <c r="A148" s="29"/>
      <c r="B148" s="29"/>
      <c r="C148" s="29"/>
      <c r="D148" s="29"/>
      <c r="E148" s="29"/>
      <c r="F148" s="29"/>
      <c r="G148" s="29"/>
    </row>
    <row r="149" spans="1:7" ht="13.5" thickBot="1" x14ac:dyDescent="0.25">
      <c r="A149" s="21" t="s">
        <v>36</v>
      </c>
      <c r="B149" s="21"/>
      <c r="C149" s="29"/>
      <c r="D149" s="29"/>
      <c r="E149" s="29"/>
      <c r="F149" s="29"/>
      <c r="G149" s="29"/>
    </row>
    <row r="150" spans="1:7" ht="13.5" thickTop="1" x14ac:dyDescent="0.2">
      <c r="A150" s="30" t="s">
        <v>1</v>
      </c>
      <c r="B150" s="31" t="s">
        <v>2</v>
      </c>
      <c r="C150" s="31" t="s">
        <v>2</v>
      </c>
      <c r="D150" s="31" t="s">
        <v>7</v>
      </c>
      <c r="E150" s="31" t="s">
        <v>7</v>
      </c>
      <c r="F150" s="31" t="s">
        <v>5</v>
      </c>
      <c r="G150" s="32" t="s">
        <v>10</v>
      </c>
    </row>
    <row r="151" spans="1:7" ht="13.5" thickBot="1" x14ac:dyDescent="0.25">
      <c r="A151" s="33" t="s">
        <v>0</v>
      </c>
      <c r="B151" s="34" t="s">
        <v>3</v>
      </c>
      <c r="C151" s="34" t="s">
        <v>4</v>
      </c>
      <c r="D151" s="34" t="s">
        <v>8</v>
      </c>
      <c r="E151" s="34" t="s">
        <v>9</v>
      </c>
      <c r="F151" s="34" t="s">
        <v>6</v>
      </c>
      <c r="G151" s="35" t="s">
        <v>11</v>
      </c>
    </row>
    <row r="152" spans="1:7" ht="13.5" thickTop="1" x14ac:dyDescent="0.2">
      <c r="A152" s="23" t="s">
        <v>12</v>
      </c>
      <c r="B152" s="23">
        <v>69</v>
      </c>
      <c r="C152" s="23">
        <v>23</v>
      </c>
      <c r="D152" s="22">
        <v>2217939.25</v>
      </c>
      <c r="E152" s="22">
        <v>1536526.65</v>
      </c>
      <c r="F152" s="22">
        <f>SUM(D152-E152)</f>
        <v>681412.60000000009</v>
      </c>
      <c r="G152" s="22">
        <v>177167.28</v>
      </c>
    </row>
    <row r="153" spans="1:7" x14ac:dyDescent="0.2">
      <c r="A153" s="23" t="s">
        <v>13</v>
      </c>
      <c r="B153" s="23">
        <v>86</v>
      </c>
      <c r="C153" s="23">
        <v>30</v>
      </c>
      <c r="D153" s="22">
        <v>3061247.9</v>
      </c>
      <c r="E153" s="22">
        <v>2115105.35</v>
      </c>
      <c r="F153" s="22">
        <f>SUM(D153-E153)</f>
        <v>946142.54999999981</v>
      </c>
      <c r="G153" s="22">
        <v>245997.06</v>
      </c>
    </row>
    <row r="154" spans="1:7" x14ac:dyDescent="0.2">
      <c r="A154" s="23" t="s">
        <v>17</v>
      </c>
      <c r="B154" s="23">
        <v>165</v>
      </c>
      <c r="C154" s="23">
        <v>2</v>
      </c>
      <c r="D154" s="22">
        <v>7096142</v>
      </c>
      <c r="E154" s="22">
        <v>5166748.2</v>
      </c>
      <c r="F154" s="22">
        <f>SUM(D154-E154)</f>
        <v>1929393.7999999998</v>
      </c>
      <c r="G154" s="22">
        <v>347290.88</v>
      </c>
    </row>
    <row r="155" spans="1:7" x14ac:dyDescent="0.2">
      <c r="A155" s="23" t="s">
        <v>14</v>
      </c>
      <c r="B155" s="23">
        <v>90</v>
      </c>
      <c r="C155" s="23">
        <v>2</v>
      </c>
      <c r="D155" s="22">
        <v>7453570</v>
      </c>
      <c r="E155" s="22">
        <v>5315718.8499999996</v>
      </c>
      <c r="F155" s="22">
        <f>SUM(D155-E155)</f>
        <v>2137851.1500000004</v>
      </c>
      <c r="G155" s="22">
        <v>694801.62</v>
      </c>
    </row>
    <row r="156" spans="1:7" x14ac:dyDescent="0.2">
      <c r="A156" s="27" t="s">
        <v>15</v>
      </c>
      <c r="B156" s="27">
        <f t="shared" ref="B156:G156" si="18">SUM(B152:B155)</f>
        <v>410</v>
      </c>
      <c r="C156" s="27">
        <f t="shared" si="18"/>
        <v>57</v>
      </c>
      <c r="D156" s="28">
        <f t="shared" si="18"/>
        <v>19828899.149999999</v>
      </c>
      <c r="E156" s="28">
        <f t="shared" si="18"/>
        <v>14134099.049999999</v>
      </c>
      <c r="F156" s="28">
        <f t="shared" si="18"/>
        <v>5694800.0999999996</v>
      </c>
      <c r="G156" s="28">
        <f t="shared" si="18"/>
        <v>1465256.8399999999</v>
      </c>
    </row>
    <row r="157" spans="1:7" x14ac:dyDescent="0.2">
      <c r="A157" s="23"/>
      <c r="B157" s="23"/>
      <c r="C157" s="23"/>
      <c r="D157" s="22"/>
      <c r="E157" s="22"/>
      <c r="F157" s="22"/>
      <c r="G157" s="22"/>
    </row>
    <row r="158" spans="1:7" ht="13.5" thickBot="1" x14ac:dyDescent="0.25">
      <c r="A158" s="21" t="s">
        <v>37</v>
      </c>
      <c r="B158" s="21"/>
      <c r="C158" s="29"/>
      <c r="D158" s="29"/>
      <c r="E158" s="29"/>
      <c r="F158" s="29"/>
      <c r="G158" s="29"/>
    </row>
    <row r="159" spans="1:7" ht="13.5" thickTop="1" x14ac:dyDescent="0.2">
      <c r="A159" s="30" t="s">
        <v>1</v>
      </c>
      <c r="B159" s="31" t="s">
        <v>2</v>
      </c>
      <c r="C159" s="31" t="s">
        <v>2</v>
      </c>
      <c r="D159" s="31" t="s">
        <v>7</v>
      </c>
      <c r="E159" s="31" t="s">
        <v>7</v>
      </c>
      <c r="F159" s="31" t="s">
        <v>5</v>
      </c>
      <c r="G159" s="32" t="s">
        <v>10</v>
      </c>
    </row>
    <row r="160" spans="1:7" ht="13.5" thickBot="1" x14ac:dyDescent="0.25">
      <c r="A160" s="33" t="s">
        <v>0</v>
      </c>
      <c r="B160" s="34" t="s">
        <v>3</v>
      </c>
      <c r="C160" s="34" t="s">
        <v>4</v>
      </c>
      <c r="D160" s="34" t="s">
        <v>8</v>
      </c>
      <c r="E160" s="34" t="s">
        <v>9</v>
      </c>
      <c r="F160" s="34" t="s">
        <v>6</v>
      </c>
      <c r="G160" s="35" t="s">
        <v>11</v>
      </c>
    </row>
    <row r="161" spans="1:7" ht="13.5" thickTop="1" x14ac:dyDescent="0.2">
      <c r="A161" s="23" t="s">
        <v>12</v>
      </c>
      <c r="B161" s="23">
        <v>24</v>
      </c>
      <c r="C161" s="23">
        <v>8</v>
      </c>
      <c r="D161" s="22">
        <v>1479851</v>
      </c>
      <c r="E161" s="22">
        <v>1073905.45</v>
      </c>
      <c r="F161" s="22">
        <f>SUM(D161-E161)</f>
        <v>405945.55000000005</v>
      </c>
      <c r="G161" s="22">
        <v>105545.84</v>
      </c>
    </row>
    <row r="162" spans="1:7" x14ac:dyDescent="0.2">
      <c r="A162" s="23" t="s">
        <v>13</v>
      </c>
      <c r="B162" s="23">
        <v>24</v>
      </c>
      <c r="C162" s="23">
        <v>8</v>
      </c>
      <c r="D162" s="22">
        <v>1297682</v>
      </c>
      <c r="E162" s="22">
        <v>923604.75</v>
      </c>
      <c r="F162" s="22">
        <f>SUM(D162-E162)</f>
        <v>374077.25</v>
      </c>
      <c r="G162" s="22">
        <v>97260.09</v>
      </c>
    </row>
    <row r="163" spans="1:7" x14ac:dyDescent="0.2">
      <c r="A163" s="23" t="s">
        <v>17</v>
      </c>
      <c r="B163" s="23">
        <v>134</v>
      </c>
      <c r="C163" s="23">
        <v>2</v>
      </c>
      <c r="D163" s="22">
        <v>5536837</v>
      </c>
      <c r="E163" s="22">
        <v>4130407.55</v>
      </c>
      <c r="F163" s="22">
        <f>SUM(D163-E163)</f>
        <v>1406429.4500000002</v>
      </c>
      <c r="G163" s="22">
        <v>253157.3</v>
      </c>
    </row>
    <row r="164" spans="1:7" x14ac:dyDescent="0.2">
      <c r="A164" s="23" t="s">
        <v>14</v>
      </c>
      <c r="B164" s="23">
        <v>81</v>
      </c>
      <c r="C164" s="23">
        <v>2</v>
      </c>
      <c r="D164" s="22">
        <v>5301833</v>
      </c>
      <c r="E164" s="22">
        <v>3870734.55</v>
      </c>
      <c r="F164" s="22">
        <f>SUM(D164-E164)</f>
        <v>1431098.4500000002</v>
      </c>
      <c r="G164" s="22">
        <v>465107</v>
      </c>
    </row>
    <row r="165" spans="1:7" x14ac:dyDescent="0.2">
      <c r="A165" s="27" t="s">
        <v>15</v>
      </c>
      <c r="B165" s="27">
        <f t="shared" ref="B165:G165" si="19">SUM(B161:B164)</f>
        <v>263</v>
      </c>
      <c r="C165" s="27">
        <f t="shared" si="19"/>
        <v>20</v>
      </c>
      <c r="D165" s="28">
        <f t="shared" si="19"/>
        <v>13616203</v>
      </c>
      <c r="E165" s="28">
        <f>SUM(E161:E164)</f>
        <v>9998652.3000000007</v>
      </c>
      <c r="F165" s="28">
        <f t="shared" si="19"/>
        <v>3617550.7</v>
      </c>
      <c r="G165" s="28">
        <f t="shared" si="19"/>
        <v>921070.23</v>
      </c>
    </row>
    <row r="166" spans="1:7" x14ac:dyDescent="0.2">
      <c r="A166" s="29"/>
      <c r="B166" s="29"/>
      <c r="C166" s="29"/>
      <c r="D166" s="29"/>
      <c r="E166" s="29"/>
      <c r="F166" s="29"/>
      <c r="G166" s="29"/>
    </row>
    <row r="167" spans="1:7" ht="13.5" thickBot="1" x14ac:dyDescent="0.25">
      <c r="A167" s="21" t="s">
        <v>38</v>
      </c>
      <c r="B167" s="21"/>
      <c r="C167" s="29"/>
      <c r="D167" s="29"/>
      <c r="E167" s="29"/>
      <c r="F167" s="29"/>
      <c r="G167" s="29"/>
    </row>
    <row r="168" spans="1:7" ht="13.5" thickTop="1" x14ac:dyDescent="0.2">
      <c r="A168" s="30" t="s">
        <v>1</v>
      </c>
      <c r="B168" s="31" t="s">
        <v>2</v>
      </c>
      <c r="C168" s="31" t="s">
        <v>2</v>
      </c>
      <c r="D168" s="31" t="s">
        <v>7</v>
      </c>
      <c r="E168" s="31" t="s">
        <v>7</v>
      </c>
      <c r="F168" s="31" t="s">
        <v>5</v>
      </c>
      <c r="G168" s="32" t="s">
        <v>10</v>
      </c>
    </row>
    <row r="169" spans="1:7" ht="13.5" thickBot="1" x14ac:dyDescent="0.25">
      <c r="A169" s="33" t="s">
        <v>0</v>
      </c>
      <c r="B169" s="34" t="s">
        <v>3</v>
      </c>
      <c r="C169" s="34" t="s">
        <v>4</v>
      </c>
      <c r="D169" s="34" t="s">
        <v>8</v>
      </c>
      <c r="E169" s="34" t="s">
        <v>9</v>
      </c>
      <c r="F169" s="34" t="s">
        <v>6</v>
      </c>
      <c r="G169" s="35" t="s">
        <v>11</v>
      </c>
    </row>
    <row r="170" spans="1:7" ht="13.5" thickTop="1" x14ac:dyDescent="0.2">
      <c r="A170" s="23" t="s">
        <v>12</v>
      </c>
      <c r="B170" s="23">
        <v>3</v>
      </c>
      <c r="C170" s="23">
        <v>1</v>
      </c>
      <c r="D170" s="22">
        <v>392578.15</v>
      </c>
      <c r="E170" s="22">
        <v>308621.55</v>
      </c>
      <c r="F170" s="22">
        <f>SUM(D170-E170)</f>
        <v>83956.600000000035</v>
      </c>
      <c r="G170" s="22">
        <v>21828.720000000001</v>
      </c>
    </row>
    <row r="171" spans="1:7" x14ac:dyDescent="0.2">
      <c r="A171" s="23" t="s">
        <v>14</v>
      </c>
      <c r="B171" s="23">
        <v>468</v>
      </c>
      <c r="C171" s="23">
        <v>10</v>
      </c>
      <c r="D171" s="22">
        <v>38875111.25</v>
      </c>
      <c r="E171" s="22">
        <v>28345852.25</v>
      </c>
      <c r="F171" s="22">
        <f>SUM(D171-E171)</f>
        <v>10529259</v>
      </c>
      <c r="G171" s="22">
        <v>3422009.18</v>
      </c>
    </row>
    <row r="172" spans="1:7" x14ac:dyDescent="0.2">
      <c r="A172" s="27" t="s">
        <v>15</v>
      </c>
      <c r="B172" s="27">
        <f t="shared" ref="B172:G172" si="20">SUM(B170:B171)</f>
        <v>471</v>
      </c>
      <c r="C172" s="27">
        <f t="shared" si="20"/>
        <v>11</v>
      </c>
      <c r="D172" s="28">
        <f t="shared" si="20"/>
        <v>39267689.399999999</v>
      </c>
      <c r="E172" s="28">
        <f t="shared" si="20"/>
        <v>28654473.800000001</v>
      </c>
      <c r="F172" s="28">
        <f t="shared" si="20"/>
        <v>10613215.6</v>
      </c>
      <c r="G172" s="28">
        <f t="shared" si="20"/>
        <v>3443837.9000000004</v>
      </c>
    </row>
    <row r="173" spans="1:7" x14ac:dyDescent="0.2">
      <c r="A173" s="29"/>
      <c r="B173" s="29"/>
      <c r="C173" s="29"/>
      <c r="D173" s="29"/>
      <c r="E173" s="29"/>
      <c r="F173" s="29"/>
      <c r="G173" s="29"/>
    </row>
    <row r="174" spans="1:7" ht="13.5" thickBot="1" x14ac:dyDescent="0.25">
      <c r="A174" s="21" t="s">
        <v>39</v>
      </c>
      <c r="B174" s="21"/>
      <c r="C174" s="29"/>
      <c r="D174" s="29"/>
      <c r="E174" s="29"/>
      <c r="F174" s="29"/>
      <c r="G174" s="29"/>
    </row>
    <row r="175" spans="1:7" ht="13.5" thickTop="1" x14ac:dyDescent="0.2">
      <c r="A175" s="30" t="s">
        <v>1</v>
      </c>
      <c r="B175" s="31" t="s">
        <v>2</v>
      </c>
      <c r="C175" s="31" t="s">
        <v>2</v>
      </c>
      <c r="D175" s="31" t="s">
        <v>7</v>
      </c>
      <c r="E175" s="31" t="s">
        <v>7</v>
      </c>
      <c r="F175" s="31" t="s">
        <v>5</v>
      </c>
      <c r="G175" s="32" t="s">
        <v>10</v>
      </c>
    </row>
    <row r="176" spans="1:7" ht="13.5" thickBot="1" x14ac:dyDescent="0.25">
      <c r="A176" s="33" t="s">
        <v>0</v>
      </c>
      <c r="B176" s="34" t="s">
        <v>3</v>
      </c>
      <c r="C176" s="34" t="s">
        <v>4</v>
      </c>
      <c r="D176" s="34" t="s">
        <v>8</v>
      </c>
      <c r="E176" s="34" t="s">
        <v>9</v>
      </c>
      <c r="F176" s="34" t="s">
        <v>6</v>
      </c>
      <c r="G176" s="35" t="s">
        <v>11</v>
      </c>
    </row>
    <row r="177" spans="1:7" ht="13.5" thickTop="1" x14ac:dyDescent="0.2">
      <c r="A177" s="23" t="s">
        <v>12</v>
      </c>
      <c r="B177" s="23">
        <v>18</v>
      </c>
      <c r="C177" s="23">
        <v>6</v>
      </c>
      <c r="D177" s="22">
        <v>578532.1</v>
      </c>
      <c r="E177" s="22">
        <v>428958.9</v>
      </c>
      <c r="F177" s="22">
        <f>SUM(D177-E177)</f>
        <v>149573.19999999995</v>
      </c>
      <c r="G177" s="22">
        <v>38889.03</v>
      </c>
    </row>
    <row r="178" spans="1:7" x14ac:dyDescent="0.2">
      <c r="A178" s="23" t="s">
        <v>13</v>
      </c>
      <c r="B178" s="23">
        <v>8</v>
      </c>
      <c r="C178" s="23">
        <v>3</v>
      </c>
      <c r="D178" s="22">
        <v>233557</v>
      </c>
      <c r="E178" s="22">
        <v>166327.45000000001</v>
      </c>
      <c r="F178" s="22">
        <f>SUM(D178-E178)</f>
        <v>67229.549999999988</v>
      </c>
      <c r="G178" s="22">
        <v>17479.68</v>
      </c>
    </row>
    <row r="179" spans="1:7" x14ac:dyDescent="0.2">
      <c r="A179" s="23" t="s">
        <v>14</v>
      </c>
      <c r="B179" s="23">
        <v>286</v>
      </c>
      <c r="C179" s="23">
        <v>7</v>
      </c>
      <c r="D179" s="22">
        <v>18672431.100000001</v>
      </c>
      <c r="E179" s="22">
        <v>13772649.449999999</v>
      </c>
      <c r="F179" s="22">
        <f>SUM(D179-E179)</f>
        <v>4899781.6500000022</v>
      </c>
      <c r="G179" s="22">
        <v>1592429.04</v>
      </c>
    </row>
    <row r="180" spans="1:7" x14ac:dyDescent="0.2">
      <c r="A180" s="27" t="s">
        <v>15</v>
      </c>
      <c r="B180" s="27">
        <f t="shared" ref="B180:G180" si="21">SUM(B177:B179)</f>
        <v>312</v>
      </c>
      <c r="C180" s="27">
        <f t="shared" si="21"/>
        <v>16</v>
      </c>
      <c r="D180" s="28">
        <f t="shared" si="21"/>
        <v>19484520.200000003</v>
      </c>
      <c r="E180" s="28">
        <f t="shared" si="21"/>
        <v>14367935.799999999</v>
      </c>
      <c r="F180" s="28">
        <f t="shared" si="21"/>
        <v>5116584.4000000022</v>
      </c>
      <c r="G180" s="28">
        <f t="shared" si="21"/>
        <v>1648797.75</v>
      </c>
    </row>
    <row r="181" spans="1:7" x14ac:dyDescent="0.2">
      <c r="A181" s="29"/>
      <c r="B181" s="29"/>
      <c r="C181" s="29"/>
      <c r="D181" s="29"/>
      <c r="E181" s="29"/>
      <c r="F181" s="29"/>
      <c r="G181" s="29"/>
    </row>
    <row r="182" spans="1:7" ht="13.5" thickBot="1" x14ac:dyDescent="0.25">
      <c r="A182" s="21" t="s">
        <v>40</v>
      </c>
      <c r="B182" s="21"/>
      <c r="C182" s="29"/>
      <c r="D182" s="29"/>
      <c r="E182" s="29"/>
      <c r="F182" s="29"/>
      <c r="G182" s="29"/>
    </row>
    <row r="183" spans="1:7" ht="13.5" thickTop="1" x14ac:dyDescent="0.2">
      <c r="A183" s="30" t="s">
        <v>1</v>
      </c>
      <c r="B183" s="31" t="s">
        <v>2</v>
      </c>
      <c r="C183" s="31" t="s">
        <v>2</v>
      </c>
      <c r="D183" s="31" t="s">
        <v>7</v>
      </c>
      <c r="E183" s="31" t="s">
        <v>7</v>
      </c>
      <c r="F183" s="31" t="s">
        <v>5</v>
      </c>
      <c r="G183" s="32" t="s">
        <v>10</v>
      </c>
    </row>
    <row r="184" spans="1:7" ht="13.5" thickBot="1" x14ac:dyDescent="0.25">
      <c r="A184" s="33" t="s">
        <v>0</v>
      </c>
      <c r="B184" s="34" t="s">
        <v>3</v>
      </c>
      <c r="C184" s="34" t="s">
        <v>4</v>
      </c>
      <c r="D184" s="34" t="s">
        <v>8</v>
      </c>
      <c r="E184" s="34" t="s">
        <v>9</v>
      </c>
      <c r="F184" s="34" t="s">
        <v>6</v>
      </c>
      <c r="G184" s="35" t="s">
        <v>11</v>
      </c>
    </row>
    <row r="185" spans="1:7" ht="13.5" thickTop="1" x14ac:dyDescent="0.2">
      <c r="A185" s="23" t="s">
        <v>12</v>
      </c>
      <c r="B185" s="23">
        <v>39</v>
      </c>
      <c r="C185" s="23">
        <v>13</v>
      </c>
      <c r="D185" s="22">
        <v>1799013</v>
      </c>
      <c r="E185" s="22">
        <v>1243360.3999999999</v>
      </c>
      <c r="F185" s="22">
        <f>SUM(D185-E185)</f>
        <v>555652.60000000009</v>
      </c>
      <c r="G185" s="22">
        <v>144469.68</v>
      </c>
    </row>
    <row r="186" spans="1:7" x14ac:dyDescent="0.2">
      <c r="A186" s="23" t="s">
        <v>13</v>
      </c>
      <c r="B186" s="23">
        <v>15</v>
      </c>
      <c r="C186" s="23">
        <v>6</v>
      </c>
      <c r="D186" s="22">
        <v>246622</v>
      </c>
      <c r="E186" s="22">
        <v>162497.04999999999</v>
      </c>
      <c r="F186" s="22">
        <f>SUM(D186-E186)</f>
        <v>84124.950000000012</v>
      </c>
      <c r="G186" s="22">
        <v>21872.49</v>
      </c>
    </row>
    <row r="187" spans="1:7" x14ac:dyDescent="0.2">
      <c r="A187" s="23" t="s">
        <v>17</v>
      </c>
      <c r="B187" s="23">
        <v>78</v>
      </c>
      <c r="C187" s="23">
        <v>1</v>
      </c>
      <c r="D187" s="22">
        <v>3389346.85</v>
      </c>
      <c r="E187" s="22">
        <v>2537572.75</v>
      </c>
      <c r="F187" s="22">
        <f>SUM(D187-E187)</f>
        <v>851774.10000000009</v>
      </c>
      <c r="G187" s="22">
        <v>153319.34</v>
      </c>
    </row>
    <row r="188" spans="1:7" x14ac:dyDescent="0.2">
      <c r="A188" s="23" t="s">
        <v>14</v>
      </c>
      <c r="B188" s="23">
        <v>225</v>
      </c>
      <c r="C188" s="23">
        <v>6</v>
      </c>
      <c r="D188" s="22">
        <v>15723580</v>
      </c>
      <c r="E188" s="22">
        <v>11514964.6</v>
      </c>
      <c r="F188" s="22">
        <f>SUM(D188-E188)</f>
        <v>4208615.4000000004</v>
      </c>
      <c r="G188" s="22">
        <v>1367800.01</v>
      </c>
    </row>
    <row r="189" spans="1:7" x14ac:dyDescent="0.2">
      <c r="A189" s="27" t="s">
        <v>15</v>
      </c>
      <c r="B189" s="27">
        <f t="shared" ref="B189:G189" si="22">SUM(B185:B188)</f>
        <v>357</v>
      </c>
      <c r="C189" s="27">
        <f t="shared" si="22"/>
        <v>26</v>
      </c>
      <c r="D189" s="28">
        <f t="shared" si="22"/>
        <v>21158561.850000001</v>
      </c>
      <c r="E189" s="28">
        <f t="shared" si="22"/>
        <v>15458394.800000001</v>
      </c>
      <c r="F189" s="28">
        <f t="shared" si="22"/>
        <v>5700167.0500000007</v>
      </c>
      <c r="G189" s="28">
        <f t="shared" si="22"/>
        <v>1687461.52</v>
      </c>
    </row>
    <row r="190" spans="1:7" x14ac:dyDescent="0.2">
      <c r="A190" s="29"/>
      <c r="B190" s="29"/>
      <c r="C190" s="29"/>
      <c r="D190" s="29"/>
      <c r="E190" s="29"/>
      <c r="F190" s="29"/>
      <c r="G190" s="29"/>
    </row>
    <row r="191" spans="1:7" ht="13.5" thickBot="1" x14ac:dyDescent="0.25">
      <c r="A191" s="21" t="s">
        <v>41</v>
      </c>
      <c r="B191" s="21"/>
      <c r="C191" s="29"/>
      <c r="D191" s="29"/>
      <c r="E191" s="29"/>
      <c r="F191" s="29"/>
      <c r="G191" s="29"/>
    </row>
    <row r="192" spans="1:7" ht="13.5" thickTop="1" x14ac:dyDescent="0.2">
      <c r="A192" s="30"/>
      <c r="B192" s="31" t="s">
        <v>2</v>
      </c>
      <c r="C192" s="31" t="s">
        <v>2</v>
      </c>
      <c r="D192" s="31" t="s">
        <v>7</v>
      </c>
      <c r="E192" s="31" t="s">
        <v>7</v>
      </c>
      <c r="F192" s="31" t="s">
        <v>5</v>
      </c>
      <c r="G192" s="32" t="s">
        <v>10</v>
      </c>
    </row>
    <row r="193" spans="1:7" ht="13.5" thickBot="1" x14ac:dyDescent="0.25">
      <c r="A193" s="33" t="s">
        <v>0</v>
      </c>
      <c r="B193" s="34" t="s">
        <v>3</v>
      </c>
      <c r="C193" s="34" t="s">
        <v>4</v>
      </c>
      <c r="D193" s="34" t="s">
        <v>8</v>
      </c>
      <c r="E193" s="34" t="s">
        <v>9</v>
      </c>
      <c r="F193" s="34" t="s">
        <v>6</v>
      </c>
      <c r="G193" s="35" t="s">
        <v>11</v>
      </c>
    </row>
    <row r="194" spans="1:7" ht="13.5" thickTop="1" x14ac:dyDescent="0.2">
      <c r="A194" s="23" t="s">
        <v>12</v>
      </c>
      <c r="B194" s="23">
        <v>69</v>
      </c>
      <c r="C194" s="23">
        <v>23</v>
      </c>
      <c r="D194" s="22">
        <v>1938705</v>
      </c>
      <c r="E194" s="22">
        <v>1367952.9</v>
      </c>
      <c r="F194" s="22">
        <f>SUM(D194-E194)</f>
        <v>570752.10000000009</v>
      </c>
      <c r="G194" s="22">
        <v>148395.54999999999</v>
      </c>
    </row>
    <row r="195" spans="1:7" x14ac:dyDescent="0.2">
      <c r="A195" s="23" t="s">
        <v>13</v>
      </c>
      <c r="B195" s="23">
        <v>34</v>
      </c>
      <c r="C195" s="23">
        <v>11</v>
      </c>
      <c r="D195" s="22">
        <v>1182241</v>
      </c>
      <c r="E195" s="22">
        <v>868852.85</v>
      </c>
      <c r="F195" s="22">
        <f>SUM(D195-E195)</f>
        <v>313388.15000000002</v>
      </c>
      <c r="G195" s="22">
        <v>81480.92</v>
      </c>
    </row>
    <row r="196" spans="1:7" x14ac:dyDescent="0.2">
      <c r="A196" s="23" t="s">
        <v>17</v>
      </c>
      <c r="B196" s="23">
        <v>14</v>
      </c>
      <c r="C196" s="23">
        <v>1</v>
      </c>
      <c r="D196" s="22">
        <v>78411</v>
      </c>
      <c r="E196" s="22">
        <v>54434.15</v>
      </c>
      <c r="F196" s="22">
        <f>SUM(D196-E196)</f>
        <v>23976.85</v>
      </c>
      <c r="G196" s="22">
        <v>4315.83</v>
      </c>
    </row>
    <row r="197" spans="1:7" x14ac:dyDescent="0.2">
      <c r="A197" s="23" t="s">
        <v>14</v>
      </c>
      <c r="B197" s="23">
        <v>376</v>
      </c>
      <c r="C197" s="23">
        <v>9</v>
      </c>
      <c r="D197" s="22">
        <v>23049957.25</v>
      </c>
      <c r="E197" s="22">
        <v>16537666.199999999</v>
      </c>
      <c r="F197" s="22">
        <f>SUM(D197-E197)</f>
        <v>6512291.0500000007</v>
      </c>
      <c r="G197" s="22">
        <v>2116494.59</v>
      </c>
    </row>
    <row r="198" spans="1:7" x14ac:dyDescent="0.2">
      <c r="A198" s="27" t="s">
        <v>15</v>
      </c>
      <c r="B198" s="27">
        <f t="shared" ref="B198:G198" si="23">SUM(B194:B197)</f>
        <v>493</v>
      </c>
      <c r="C198" s="27">
        <f t="shared" si="23"/>
        <v>44</v>
      </c>
      <c r="D198" s="28">
        <f t="shared" si="23"/>
        <v>26249314.25</v>
      </c>
      <c r="E198" s="28">
        <f t="shared" si="23"/>
        <v>18828906.099999998</v>
      </c>
      <c r="F198" s="28">
        <f t="shared" si="23"/>
        <v>7420408.1500000004</v>
      </c>
      <c r="G198" s="28">
        <f t="shared" si="23"/>
        <v>2350686.8899999997</v>
      </c>
    </row>
    <row r="199" spans="1:7" x14ac:dyDescent="0.2">
      <c r="A199" s="29"/>
      <c r="B199" s="29"/>
      <c r="C199" s="29"/>
      <c r="D199" s="29"/>
      <c r="E199" s="29"/>
      <c r="F199" s="29"/>
      <c r="G199" s="29"/>
    </row>
    <row r="200" spans="1:7" ht="13.5" thickBot="1" x14ac:dyDescent="0.25">
      <c r="A200" s="21" t="s">
        <v>42</v>
      </c>
      <c r="B200" s="21"/>
      <c r="C200" s="29"/>
      <c r="D200" s="29"/>
      <c r="E200" s="29"/>
      <c r="F200" s="29"/>
      <c r="G200" s="29"/>
    </row>
    <row r="201" spans="1:7" ht="13.5" thickTop="1" x14ac:dyDescent="0.2">
      <c r="A201" s="30" t="s">
        <v>1</v>
      </c>
      <c r="B201" s="31" t="s">
        <v>2</v>
      </c>
      <c r="C201" s="31" t="s">
        <v>2</v>
      </c>
      <c r="D201" s="31" t="s">
        <v>7</v>
      </c>
      <c r="E201" s="31" t="s">
        <v>7</v>
      </c>
      <c r="F201" s="31" t="s">
        <v>5</v>
      </c>
      <c r="G201" s="32" t="s">
        <v>10</v>
      </c>
    </row>
    <row r="202" spans="1:7" ht="13.5" thickBot="1" x14ac:dyDescent="0.25">
      <c r="A202" s="33" t="s">
        <v>0</v>
      </c>
      <c r="B202" s="34" t="s">
        <v>3</v>
      </c>
      <c r="C202" s="34" t="s">
        <v>4</v>
      </c>
      <c r="D202" s="34" t="s">
        <v>8</v>
      </c>
      <c r="E202" s="34" t="s">
        <v>9</v>
      </c>
      <c r="F202" s="34" t="s">
        <v>6</v>
      </c>
      <c r="G202" s="35" t="s">
        <v>11</v>
      </c>
    </row>
    <row r="203" spans="1:7" ht="13.5" thickTop="1" x14ac:dyDescent="0.2">
      <c r="A203" s="23" t="s">
        <v>12</v>
      </c>
      <c r="B203" s="23">
        <v>109</v>
      </c>
      <c r="C203" s="23">
        <v>37</v>
      </c>
      <c r="D203" s="22">
        <v>3395789</v>
      </c>
      <c r="E203" s="22">
        <v>2389512.9</v>
      </c>
      <c r="F203" s="22">
        <f>SUM(D203-E203)</f>
        <v>1006276.1000000001</v>
      </c>
      <c r="G203" s="22">
        <v>261631.79</v>
      </c>
    </row>
    <row r="204" spans="1:7" x14ac:dyDescent="0.2">
      <c r="A204" s="23" t="s">
        <v>13</v>
      </c>
      <c r="B204" s="23">
        <v>41</v>
      </c>
      <c r="C204" s="23">
        <v>14</v>
      </c>
      <c r="D204" s="22">
        <v>762822</v>
      </c>
      <c r="E204" s="22">
        <v>528472.25</v>
      </c>
      <c r="F204" s="22">
        <f>SUM(D204-E204)</f>
        <v>234349.75</v>
      </c>
      <c r="G204" s="22">
        <v>60930.94</v>
      </c>
    </row>
    <row r="205" spans="1:7" x14ac:dyDescent="0.2">
      <c r="A205" s="23" t="s">
        <v>16</v>
      </c>
      <c r="B205" s="23">
        <v>12</v>
      </c>
      <c r="C205" s="23">
        <v>1</v>
      </c>
      <c r="D205" s="22">
        <v>292463</v>
      </c>
      <c r="E205" s="22">
        <v>199917.95</v>
      </c>
      <c r="F205" s="22">
        <f>SUM(D205-E205)</f>
        <v>92545.049999999988</v>
      </c>
      <c r="G205" s="22">
        <v>24061.71</v>
      </c>
    </row>
    <row r="206" spans="1:7" x14ac:dyDescent="0.2">
      <c r="A206" s="23" t="s">
        <v>17</v>
      </c>
      <c r="B206" s="23">
        <v>70</v>
      </c>
      <c r="C206" s="23">
        <v>2</v>
      </c>
      <c r="D206" s="22">
        <v>1504689</v>
      </c>
      <c r="E206" s="22">
        <v>1109892.6000000001</v>
      </c>
      <c r="F206" s="22">
        <f>SUM(D206-E206)</f>
        <v>394796.39999999991</v>
      </c>
      <c r="G206" s="22">
        <v>71063.350000000006</v>
      </c>
    </row>
    <row r="207" spans="1:7" x14ac:dyDescent="0.2">
      <c r="A207" s="23" t="s">
        <v>14</v>
      </c>
      <c r="B207" s="23">
        <v>678</v>
      </c>
      <c r="C207" s="23">
        <v>16</v>
      </c>
      <c r="D207" s="22">
        <v>58313303.700000003</v>
      </c>
      <c r="E207" s="22">
        <v>42714475.350000001</v>
      </c>
      <c r="F207" s="22">
        <f>SUM(D207-E207)</f>
        <v>15598828.350000001</v>
      </c>
      <c r="G207" s="22">
        <v>5069619.21</v>
      </c>
    </row>
    <row r="208" spans="1:7" x14ac:dyDescent="0.2">
      <c r="A208" s="27" t="s">
        <v>15</v>
      </c>
      <c r="B208" s="27">
        <f t="shared" ref="B208:G208" si="24">SUM(B203:B207)</f>
        <v>910</v>
      </c>
      <c r="C208" s="27">
        <f>SUM(C203:C207)</f>
        <v>70</v>
      </c>
      <c r="D208" s="28">
        <f t="shared" si="24"/>
        <v>64269066.700000003</v>
      </c>
      <c r="E208" s="28">
        <f t="shared" si="24"/>
        <v>46942271.050000004</v>
      </c>
      <c r="F208" s="28">
        <f t="shared" si="24"/>
        <v>17326795.650000002</v>
      </c>
      <c r="G208" s="28">
        <f t="shared" si="24"/>
        <v>5487307</v>
      </c>
    </row>
    <row r="209" spans="1:7" x14ac:dyDescent="0.2">
      <c r="A209" s="29"/>
      <c r="B209" s="29"/>
      <c r="C209" s="29"/>
      <c r="D209" s="29"/>
      <c r="E209" s="29"/>
      <c r="F209" s="29"/>
      <c r="G209" s="29"/>
    </row>
    <row r="210" spans="1:7" ht="13.5" thickBot="1" x14ac:dyDescent="0.25">
      <c r="A210" s="21" t="s">
        <v>43</v>
      </c>
      <c r="B210" s="21"/>
      <c r="C210" s="29"/>
      <c r="D210" s="29"/>
      <c r="E210" s="29"/>
      <c r="F210" s="29"/>
      <c r="G210" s="29"/>
    </row>
    <row r="211" spans="1:7" ht="13.5" thickTop="1" x14ac:dyDescent="0.2">
      <c r="A211" s="30" t="s">
        <v>1</v>
      </c>
      <c r="B211" s="31" t="s">
        <v>2</v>
      </c>
      <c r="C211" s="31" t="s">
        <v>2</v>
      </c>
      <c r="D211" s="31" t="s">
        <v>7</v>
      </c>
      <c r="E211" s="31" t="s">
        <v>7</v>
      </c>
      <c r="F211" s="31" t="s">
        <v>5</v>
      </c>
      <c r="G211" s="32" t="s">
        <v>10</v>
      </c>
    </row>
    <row r="212" spans="1:7" ht="13.5" thickBot="1" x14ac:dyDescent="0.25">
      <c r="A212" s="33" t="s">
        <v>0</v>
      </c>
      <c r="B212" s="34" t="s">
        <v>3</v>
      </c>
      <c r="C212" s="34" t="s">
        <v>4</v>
      </c>
      <c r="D212" s="34" t="s">
        <v>8</v>
      </c>
      <c r="E212" s="34" t="s">
        <v>9</v>
      </c>
      <c r="F212" s="34" t="s">
        <v>6</v>
      </c>
      <c r="G212" s="35" t="s">
        <v>11</v>
      </c>
    </row>
    <row r="213" spans="1:7" ht="13.5" thickTop="1" x14ac:dyDescent="0.2">
      <c r="A213" s="23" t="s">
        <v>12</v>
      </c>
      <c r="B213" s="23">
        <v>91</v>
      </c>
      <c r="C213" s="23">
        <v>31</v>
      </c>
      <c r="D213" s="22">
        <v>2459916</v>
      </c>
      <c r="E213" s="22">
        <v>1687671.25</v>
      </c>
      <c r="F213" s="22">
        <f>SUM(D213-E213)</f>
        <v>772244.75</v>
      </c>
      <c r="G213" s="22">
        <v>200783.64</v>
      </c>
    </row>
    <row r="214" spans="1:7" x14ac:dyDescent="0.2">
      <c r="A214" s="23" t="s">
        <v>13</v>
      </c>
      <c r="B214" s="23">
        <v>12</v>
      </c>
      <c r="C214" s="23">
        <v>4</v>
      </c>
      <c r="D214" s="22">
        <v>108588</v>
      </c>
      <c r="E214" s="22">
        <v>70720.850000000006</v>
      </c>
      <c r="F214" s="22">
        <f>SUM(D214-E214)</f>
        <v>37867.149999999994</v>
      </c>
      <c r="G214" s="22">
        <v>9845.4599999999991</v>
      </c>
    </row>
    <row r="215" spans="1:7" x14ac:dyDescent="0.2">
      <c r="A215" s="23" t="s">
        <v>16</v>
      </c>
      <c r="B215" s="23">
        <v>3</v>
      </c>
      <c r="C215" s="23">
        <v>1</v>
      </c>
      <c r="D215" s="22">
        <v>54341</v>
      </c>
      <c r="E215" s="22">
        <v>39912.85</v>
      </c>
      <c r="F215" s="22">
        <f>SUM(D215-E215)</f>
        <v>14428.150000000001</v>
      </c>
      <c r="G215" s="22">
        <v>3751.32</v>
      </c>
    </row>
    <row r="216" spans="1:7" x14ac:dyDescent="0.2">
      <c r="A216" s="23" t="s">
        <v>14</v>
      </c>
      <c r="B216" s="23">
        <v>195</v>
      </c>
      <c r="C216" s="23">
        <v>5</v>
      </c>
      <c r="D216" s="22">
        <v>9343319</v>
      </c>
      <c r="E216" s="22">
        <v>6677217.0999999996</v>
      </c>
      <c r="F216" s="22">
        <f>SUM(D216-E216)</f>
        <v>2666101.9000000004</v>
      </c>
      <c r="G216" s="22">
        <v>866483.12</v>
      </c>
    </row>
    <row r="217" spans="1:7" x14ac:dyDescent="0.2">
      <c r="A217" s="27" t="s">
        <v>15</v>
      </c>
      <c r="B217" s="27">
        <f t="shared" ref="B217" si="25">SUM(B212:B216)</f>
        <v>301</v>
      </c>
      <c r="C217" s="27">
        <f t="shared" ref="C217:G217" si="26">SUM(C213:C216)</f>
        <v>41</v>
      </c>
      <c r="D217" s="28">
        <f t="shared" si="26"/>
        <v>11966164</v>
      </c>
      <c r="E217" s="28">
        <f t="shared" si="26"/>
        <v>8475522.0500000007</v>
      </c>
      <c r="F217" s="28">
        <f t="shared" si="26"/>
        <v>3490641.95</v>
      </c>
      <c r="G217" s="28">
        <f t="shared" si="26"/>
        <v>1080863.54</v>
      </c>
    </row>
    <row r="218" spans="1:7" x14ac:dyDescent="0.2">
      <c r="A218" s="29"/>
      <c r="B218" s="29"/>
      <c r="C218" s="29"/>
      <c r="D218" s="29"/>
      <c r="E218" s="29"/>
      <c r="F218" s="29"/>
      <c r="G218" s="29"/>
    </row>
    <row r="219" spans="1:7" ht="13.5" thickBot="1" x14ac:dyDescent="0.25">
      <c r="A219" s="21" t="s">
        <v>44</v>
      </c>
      <c r="B219" s="21"/>
      <c r="C219" s="29"/>
      <c r="D219" s="29"/>
      <c r="E219" s="29"/>
      <c r="F219" s="29"/>
      <c r="G219" s="29"/>
    </row>
    <row r="220" spans="1:7" ht="13.5" thickTop="1" x14ac:dyDescent="0.2">
      <c r="A220" s="30" t="s">
        <v>1</v>
      </c>
      <c r="B220" s="31" t="s">
        <v>2</v>
      </c>
      <c r="C220" s="31" t="s">
        <v>2</v>
      </c>
      <c r="D220" s="31" t="s">
        <v>7</v>
      </c>
      <c r="E220" s="31" t="s">
        <v>7</v>
      </c>
      <c r="F220" s="31" t="s">
        <v>5</v>
      </c>
      <c r="G220" s="32" t="s">
        <v>10</v>
      </c>
    </row>
    <row r="221" spans="1:7" ht="13.5" thickBot="1" x14ac:dyDescent="0.25">
      <c r="A221" s="33" t="s">
        <v>0</v>
      </c>
      <c r="B221" s="34" t="s">
        <v>3</v>
      </c>
      <c r="C221" s="34" t="s">
        <v>4</v>
      </c>
      <c r="D221" s="34" t="s">
        <v>8</v>
      </c>
      <c r="E221" s="34" t="s">
        <v>9</v>
      </c>
      <c r="F221" s="34" t="s">
        <v>6</v>
      </c>
      <c r="G221" s="35" t="s">
        <v>11</v>
      </c>
    </row>
    <row r="222" spans="1:7" ht="13.5" thickTop="1" x14ac:dyDescent="0.2">
      <c r="A222" s="23" t="s">
        <v>12</v>
      </c>
      <c r="B222" s="23">
        <v>9</v>
      </c>
      <c r="C222" s="23">
        <v>3</v>
      </c>
      <c r="D222" s="22">
        <v>255546</v>
      </c>
      <c r="E222" s="22">
        <v>190264.05</v>
      </c>
      <c r="F222" s="22">
        <f>SUM(D222-E222)</f>
        <v>65281.950000000012</v>
      </c>
      <c r="G222" s="22">
        <v>16973.310000000001</v>
      </c>
    </row>
    <row r="223" spans="1:7" x14ac:dyDescent="0.2">
      <c r="A223" s="23" t="s">
        <v>13</v>
      </c>
      <c r="B223" s="23">
        <v>12</v>
      </c>
      <c r="C223" s="23">
        <v>4</v>
      </c>
      <c r="D223" s="22">
        <v>312271</v>
      </c>
      <c r="E223" s="22">
        <v>211250.25</v>
      </c>
      <c r="F223" s="22">
        <f>SUM(D223-E223)</f>
        <v>101020.75</v>
      </c>
      <c r="G223" s="22">
        <v>26265.4</v>
      </c>
    </row>
    <row r="224" spans="1:7" x14ac:dyDescent="0.2">
      <c r="A224" s="27" t="s">
        <v>15</v>
      </c>
      <c r="B224" s="27">
        <f t="shared" ref="B224:G224" si="27">SUM(B222:B223)</f>
        <v>21</v>
      </c>
      <c r="C224" s="27">
        <f t="shared" si="27"/>
        <v>7</v>
      </c>
      <c r="D224" s="28">
        <f t="shared" si="27"/>
        <v>567817</v>
      </c>
      <c r="E224" s="28">
        <f t="shared" si="27"/>
        <v>401514.3</v>
      </c>
      <c r="F224" s="28">
        <f t="shared" si="27"/>
        <v>166302.70000000001</v>
      </c>
      <c r="G224" s="28">
        <f t="shared" si="27"/>
        <v>43238.710000000006</v>
      </c>
    </row>
    <row r="225" spans="1:7" x14ac:dyDescent="0.2">
      <c r="A225" s="29"/>
      <c r="B225" s="29"/>
      <c r="C225" s="29"/>
      <c r="D225" s="29"/>
      <c r="E225" s="29"/>
      <c r="F225" s="29"/>
      <c r="G225" s="29"/>
    </row>
    <row r="226" spans="1:7" ht="13.5" thickBot="1" x14ac:dyDescent="0.25">
      <c r="A226" s="21" t="s">
        <v>45</v>
      </c>
      <c r="B226" s="21"/>
      <c r="C226" s="29"/>
      <c r="D226" s="29"/>
      <c r="E226" s="29"/>
      <c r="F226" s="29"/>
      <c r="G226" s="29"/>
    </row>
    <row r="227" spans="1:7" ht="13.5" thickTop="1" x14ac:dyDescent="0.2">
      <c r="A227" s="30" t="s">
        <v>1</v>
      </c>
      <c r="B227" s="31" t="s">
        <v>2</v>
      </c>
      <c r="C227" s="31" t="s">
        <v>2</v>
      </c>
      <c r="D227" s="31" t="s">
        <v>7</v>
      </c>
      <c r="E227" s="31" t="s">
        <v>7</v>
      </c>
      <c r="F227" s="31" t="s">
        <v>5</v>
      </c>
      <c r="G227" s="32" t="s">
        <v>10</v>
      </c>
    </row>
    <row r="228" spans="1:7" ht="13.5" thickBot="1" x14ac:dyDescent="0.25">
      <c r="A228" s="33" t="s">
        <v>0</v>
      </c>
      <c r="B228" s="34" t="s">
        <v>3</v>
      </c>
      <c r="C228" s="34" t="s">
        <v>4</v>
      </c>
      <c r="D228" s="34" t="s">
        <v>8</v>
      </c>
      <c r="E228" s="34" t="s">
        <v>9</v>
      </c>
      <c r="F228" s="34" t="s">
        <v>6</v>
      </c>
      <c r="G228" s="35" t="s">
        <v>11</v>
      </c>
    </row>
    <row r="229" spans="1:7" ht="13.5" thickTop="1" x14ac:dyDescent="0.2">
      <c r="A229" s="23" t="s">
        <v>12</v>
      </c>
      <c r="B229" s="23">
        <v>148</v>
      </c>
      <c r="C229" s="23">
        <v>48</v>
      </c>
      <c r="D229" s="22">
        <v>6529370</v>
      </c>
      <c r="E229" s="22">
        <v>4735349.45</v>
      </c>
      <c r="F229" s="22">
        <f>SUM(D229-E229)</f>
        <v>1794020.5499999998</v>
      </c>
      <c r="G229" s="22">
        <v>466445.34</v>
      </c>
    </row>
    <row r="230" spans="1:7" x14ac:dyDescent="0.2">
      <c r="A230" s="23" t="s">
        <v>13</v>
      </c>
      <c r="B230" s="23">
        <v>90</v>
      </c>
      <c r="C230" s="23">
        <v>30</v>
      </c>
      <c r="D230" s="22">
        <v>3056594</v>
      </c>
      <c r="E230" s="22">
        <v>2161695.4</v>
      </c>
      <c r="F230" s="22">
        <f>SUM(D230-E230)</f>
        <v>894898.60000000009</v>
      </c>
      <c r="G230" s="22">
        <v>232673.64</v>
      </c>
    </row>
    <row r="231" spans="1:7" x14ac:dyDescent="0.2">
      <c r="A231" s="23" t="s">
        <v>16</v>
      </c>
      <c r="B231" s="23">
        <v>3</v>
      </c>
      <c r="C231" s="23">
        <v>1</v>
      </c>
      <c r="D231" s="22">
        <v>14997</v>
      </c>
      <c r="E231" s="22">
        <v>9728.15</v>
      </c>
      <c r="F231" s="22">
        <f>SUM(D231-E231)</f>
        <v>5268.85</v>
      </c>
      <c r="G231" s="22">
        <v>1369.9</v>
      </c>
    </row>
    <row r="232" spans="1:7" x14ac:dyDescent="0.2">
      <c r="A232" s="23" t="s">
        <v>17</v>
      </c>
      <c r="B232" s="23"/>
      <c r="C232" s="23"/>
      <c r="D232" s="22"/>
      <c r="E232" s="22"/>
      <c r="F232" s="22">
        <f>SUM(D232-E232)</f>
        <v>0</v>
      </c>
      <c r="G232" s="22"/>
    </row>
    <row r="233" spans="1:7" x14ac:dyDescent="0.2">
      <c r="A233" s="23" t="s">
        <v>14</v>
      </c>
      <c r="B233" s="23">
        <v>517</v>
      </c>
      <c r="C233" s="23">
        <v>12</v>
      </c>
      <c r="D233" s="22">
        <v>48221318.25</v>
      </c>
      <c r="E233" s="22">
        <v>35512197.5</v>
      </c>
      <c r="F233" s="22">
        <f>SUM(D233-E233)</f>
        <v>12709120.75</v>
      </c>
      <c r="G233" s="22">
        <v>4130464.24</v>
      </c>
    </row>
    <row r="234" spans="1:7" x14ac:dyDescent="0.2">
      <c r="A234" s="27" t="s">
        <v>15</v>
      </c>
      <c r="B234" s="27">
        <f t="shared" ref="B234:G234" si="28">SUM(B229:B233)</f>
        <v>758</v>
      </c>
      <c r="C234" s="27">
        <f t="shared" si="28"/>
        <v>91</v>
      </c>
      <c r="D234" s="28">
        <f t="shared" si="28"/>
        <v>57822279.25</v>
      </c>
      <c r="E234" s="28">
        <f>SUM(E229:E233)</f>
        <v>42418970.5</v>
      </c>
      <c r="F234" s="28">
        <f t="shared" si="28"/>
        <v>15403308.75</v>
      </c>
      <c r="G234" s="28">
        <f t="shared" si="28"/>
        <v>4830953.12</v>
      </c>
    </row>
    <row r="235" spans="1:7" x14ac:dyDescent="0.2">
      <c r="A235" s="29"/>
      <c r="B235" s="29"/>
      <c r="C235" s="29"/>
      <c r="D235" s="29"/>
      <c r="E235" s="29"/>
      <c r="F235" s="29"/>
      <c r="G235" s="29"/>
    </row>
    <row r="236" spans="1:7" ht="13.5" thickBot="1" x14ac:dyDescent="0.25">
      <c r="A236" s="21" t="s">
        <v>46</v>
      </c>
      <c r="B236" s="21"/>
      <c r="C236" s="29"/>
      <c r="D236" s="29"/>
      <c r="E236" s="29"/>
      <c r="F236" s="29"/>
      <c r="G236" s="29"/>
    </row>
    <row r="237" spans="1:7" ht="13.5" thickTop="1" x14ac:dyDescent="0.2">
      <c r="A237" s="30" t="s">
        <v>1</v>
      </c>
      <c r="B237" s="31" t="s">
        <v>2</v>
      </c>
      <c r="C237" s="31" t="s">
        <v>2</v>
      </c>
      <c r="D237" s="31" t="s">
        <v>7</v>
      </c>
      <c r="E237" s="31" t="s">
        <v>7</v>
      </c>
      <c r="F237" s="31" t="s">
        <v>5</v>
      </c>
      <c r="G237" s="32" t="s">
        <v>10</v>
      </c>
    </row>
    <row r="238" spans="1:7" ht="13.5" thickBot="1" x14ac:dyDescent="0.25">
      <c r="A238" s="33" t="s">
        <v>0</v>
      </c>
      <c r="B238" s="34" t="s">
        <v>3</v>
      </c>
      <c r="C238" s="34" t="s">
        <v>4</v>
      </c>
      <c r="D238" s="34" t="s">
        <v>8</v>
      </c>
      <c r="E238" s="34" t="s">
        <v>9</v>
      </c>
      <c r="F238" s="34" t="s">
        <v>6</v>
      </c>
      <c r="G238" s="35" t="s">
        <v>11</v>
      </c>
    </row>
    <row r="239" spans="1:7" ht="13.5" thickTop="1" x14ac:dyDescent="0.2">
      <c r="A239" s="23" t="s">
        <v>12</v>
      </c>
      <c r="B239" s="23">
        <v>21</v>
      </c>
      <c r="C239" s="23">
        <v>7</v>
      </c>
      <c r="D239" s="22">
        <v>733179</v>
      </c>
      <c r="E239" s="22">
        <v>481935.25</v>
      </c>
      <c r="F239" s="22">
        <f>SUM(D239-E239)</f>
        <v>251243.75</v>
      </c>
      <c r="G239" s="22">
        <v>65323.38</v>
      </c>
    </row>
    <row r="240" spans="1:7" x14ac:dyDescent="0.2">
      <c r="A240" s="23" t="s">
        <v>13</v>
      </c>
      <c r="B240" s="23">
        <v>6</v>
      </c>
      <c r="C240" s="23">
        <v>2</v>
      </c>
      <c r="D240" s="22">
        <v>164967</v>
      </c>
      <c r="E240" s="22">
        <v>97735.4</v>
      </c>
      <c r="F240" s="22">
        <f>SUM(D240-E240)</f>
        <v>67231.600000000006</v>
      </c>
      <c r="G240" s="22">
        <v>17480.22</v>
      </c>
    </row>
    <row r="241" spans="1:7" x14ac:dyDescent="0.2">
      <c r="A241" s="23" t="s">
        <v>14</v>
      </c>
      <c r="B241" s="23">
        <v>320</v>
      </c>
      <c r="C241" s="23">
        <v>9</v>
      </c>
      <c r="D241" s="22">
        <v>19569420</v>
      </c>
      <c r="E241" s="22">
        <v>14247114.4</v>
      </c>
      <c r="F241" s="22">
        <f>SUM(D241-E241)</f>
        <v>5322305.5999999996</v>
      </c>
      <c r="G241" s="22">
        <v>1729749.32</v>
      </c>
    </row>
    <row r="242" spans="1:7" x14ac:dyDescent="0.2">
      <c r="A242" s="27" t="s">
        <v>15</v>
      </c>
      <c r="B242" s="27">
        <f t="shared" ref="B242:G242" si="29">SUM(B239:B241)</f>
        <v>347</v>
      </c>
      <c r="C242" s="27">
        <f t="shared" si="29"/>
        <v>18</v>
      </c>
      <c r="D242" s="28">
        <f t="shared" si="29"/>
        <v>20467566</v>
      </c>
      <c r="E242" s="28">
        <f t="shared" si="29"/>
        <v>14826785.050000001</v>
      </c>
      <c r="F242" s="28">
        <f t="shared" si="29"/>
        <v>5640780.9499999993</v>
      </c>
      <c r="G242" s="28">
        <f t="shared" si="29"/>
        <v>1812552.9200000002</v>
      </c>
    </row>
    <row r="243" spans="1:7" x14ac:dyDescent="0.2">
      <c r="A243" s="29"/>
      <c r="B243" s="29"/>
      <c r="C243" s="29"/>
      <c r="D243" s="29"/>
      <c r="E243" s="29"/>
      <c r="F243" s="29"/>
      <c r="G243" s="29"/>
    </row>
    <row r="244" spans="1:7" ht="13.5" thickBot="1" x14ac:dyDescent="0.25">
      <c r="A244" s="21" t="s">
        <v>47</v>
      </c>
      <c r="B244" s="21"/>
      <c r="C244" s="29"/>
      <c r="D244" s="29"/>
      <c r="E244" s="29"/>
      <c r="F244" s="29"/>
      <c r="G244" s="29"/>
    </row>
    <row r="245" spans="1:7" ht="13.5" thickTop="1" x14ac:dyDescent="0.2">
      <c r="A245" s="30" t="s">
        <v>1</v>
      </c>
      <c r="B245" s="31" t="s">
        <v>2</v>
      </c>
      <c r="C245" s="31" t="s">
        <v>2</v>
      </c>
      <c r="D245" s="31" t="s">
        <v>7</v>
      </c>
      <c r="E245" s="31" t="s">
        <v>7</v>
      </c>
      <c r="F245" s="31" t="s">
        <v>5</v>
      </c>
      <c r="G245" s="32" t="s">
        <v>10</v>
      </c>
    </row>
    <row r="246" spans="1:7" ht="13.5" thickBot="1" x14ac:dyDescent="0.25">
      <c r="A246" s="33" t="s">
        <v>0</v>
      </c>
      <c r="B246" s="34" t="s">
        <v>3</v>
      </c>
      <c r="C246" s="34" t="s">
        <v>4</v>
      </c>
      <c r="D246" s="34" t="s">
        <v>8</v>
      </c>
      <c r="E246" s="34" t="s">
        <v>9</v>
      </c>
      <c r="F246" s="34" t="s">
        <v>6</v>
      </c>
      <c r="G246" s="35" t="s">
        <v>11</v>
      </c>
    </row>
    <row r="247" spans="1:7" ht="13.5" thickTop="1" x14ac:dyDescent="0.2">
      <c r="A247" s="23" t="s">
        <v>12</v>
      </c>
      <c r="B247" s="23">
        <v>35</v>
      </c>
      <c r="C247" s="23">
        <v>11</v>
      </c>
      <c r="D247" s="22">
        <v>904825</v>
      </c>
      <c r="E247" s="22">
        <v>623339.44999999995</v>
      </c>
      <c r="F247" s="22">
        <f>SUM(D247-E247)</f>
        <v>281485.55000000005</v>
      </c>
      <c r="G247" s="22">
        <v>73186.240000000005</v>
      </c>
    </row>
    <row r="248" spans="1:7" x14ac:dyDescent="0.2">
      <c r="A248" s="23" t="s">
        <v>13</v>
      </c>
      <c r="B248" s="23">
        <v>21</v>
      </c>
      <c r="C248" s="23">
        <v>7</v>
      </c>
      <c r="D248" s="22">
        <v>177291.85</v>
      </c>
      <c r="E248" s="22">
        <v>120434.95</v>
      </c>
      <c r="F248" s="22">
        <f>SUM(D248-E248)</f>
        <v>56856.900000000009</v>
      </c>
      <c r="G248" s="22">
        <v>14782.79</v>
      </c>
    </row>
    <row r="249" spans="1:7" x14ac:dyDescent="0.2">
      <c r="A249" s="23" t="s">
        <v>14</v>
      </c>
      <c r="B249" s="23">
        <v>535</v>
      </c>
      <c r="C249" s="23">
        <v>13</v>
      </c>
      <c r="D249" s="22">
        <v>36046274.600000001</v>
      </c>
      <c r="E249" s="22">
        <v>26361066.649999999</v>
      </c>
      <c r="F249" s="22">
        <f>SUM(D249-E249)</f>
        <v>9685207.950000003</v>
      </c>
      <c r="G249" s="22">
        <v>3147692.58</v>
      </c>
    </row>
    <row r="250" spans="1:7" x14ac:dyDescent="0.2">
      <c r="A250" s="27" t="s">
        <v>15</v>
      </c>
      <c r="B250" s="27">
        <f t="shared" ref="B250:G250" si="30">SUM(B247:B249)</f>
        <v>591</v>
      </c>
      <c r="C250" s="27">
        <f>SUM(C247:C249)</f>
        <v>31</v>
      </c>
      <c r="D250" s="28">
        <f t="shared" si="30"/>
        <v>37128391.450000003</v>
      </c>
      <c r="E250" s="28">
        <f t="shared" si="30"/>
        <v>27104841.049999997</v>
      </c>
      <c r="F250" s="28">
        <f t="shared" si="30"/>
        <v>10023550.400000002</v>
      </c>
      <c r="G250" s="28">
        <f t="shared" si="30"/>
        <v>3235661.61</v>
      </c>
    </row>
    <row r="251" spans="1:7" x14ac:dyDescent="0.2">
      <c r="A251" s="29"/>
      <c r="B251" s="29"/>
      <c r="C251" s="29"/>
      <c r="D251" s="29"/>
      <c r="E251" s="29"/>
      <c r="F251" s="29"/>
      <c r="G251" s="29"/>
    </row>
    <row r="252" spans="1:7" ht="13.5" thickBot="1" x14ac:dyDescent="0.25">
      <c r="A252" s="21" t="s">
        <v>48</v>
      </c>
      <c r="B252" s="21"/>
      <c r="C252" s="29"/>
      <c r="D252" s="29"/>
      <c r="E252" s="29"/>
      <c r="F252" s="29"/>
      <c r="G252" s="29"/>
    </row>
    <row r="253" spans="1:7" ht="13.5" thickTop="1" x14ac:dyDescent="0.2">
      <c r="A253" s="30" t="s">
        <v>1</v>
      </c>
      <c r="B253" s="31" t="s">
        <v>2</v>
      </c>
      <c r="C253" s="31" t="s">
        <v>2</v>
      </c>
      <c r="D253" s="31" t="s">
        <v>7</v>
      </c>
      <c r="E253" s="31" t="s">
        <v>7</v>
      </c>
      <c r="F253" s="31" t="s">
        <v>5</v>
      </c>
      <c r="G253" s="32" t="s">
        <v>10</v>
      </c>
    </row>
    <row r="254" spans="1:7" ht="13.5" thickBot="1" x14ac:dyDescent="0.25">
      <c r="A254" s="33" t="s">
        <v>0</v>
      </c>
      <c r="B254" s="34" t="s">
        <v>3</v>
      </c>
      <c r="C254" s="34" t="s">
        <v>4</v>
      </c>
      <c r="D254" s="34" t="s">
        <v>8</v>
      </c>
      <c r="E254" s="34" t="s">
        <v>9</v>
      </c>
      <c r="F254" s="34" t="s">
        <v>6</v>
      </c>
      <c r="G254" s="35" t="s">
        <v>11</v>
      </c>
    </row>
    <row r="255" spans="1:7" ht="13.5" thickTop="1" x14ac:dyDescent="0.2">
      <c r="A255" s="23" t="s">
        <v>12</v>
      </c>
      <c r="B255" s="23">
        <v>12</v>
      </c>
      <c r="C255" s="23">
        <v>4</v>
      </c>
      <c r="D255" s="22">
        <v>521752</v>
      </c>
      <c r="E255" s="22">
        <v>348497.1</v>
      </c>
      <c r="F255" s="22">
        <f>SUM(D255-E255)</f>
        <v>173254.90000000002</v>
      </c>
      <c r="G255" s="22">
        <v>45046.21</v>
      </c>
    </row>
    <row r="256" spans="1:7" x14ac:dyDescent="0.2">
      <c r="A256" s="23" t="s">
        <v>13</v>
      </c>
      <c r="B256" s="23">
        <v>9</v>
      </c>
      <c r="C256" s="23">
        <v>3</v>
      </c>
      <c r="D256" s="22">
        <v>225088</v>
      </c>
      <c r="E256" s="22">
        <v>137333.75</v>
      </c>
      <c r="F256" s="22">
        <f>SUM(D256-E256)</f>
        <v>87754.25</v>
      </c>
      <c r="G256" s="22">
        <v>22816.11</v>
      </c>
    </row>
    <row r="257" spans="1:11" x14ac:dyDescent="0.2">
      <c r="A257" s="23" t="s">
        <v>14</v>
      </c>
      <c r="B257" s="23">
        <v>71</v>
      </c>
      <c r="C257" s="23">
        <v>2</v>
      </c>
      <c r="D257" s="22">
        <v>4377724.75</v>
      </c>
      <c r="E257" s="22">
        <v>3095656.05</v>
      </c>
      <c r="F257" s="22">
        <f>SUM(D257-E257)</f>
        <v>1282068.7000000002</v>
      </c>
      <c r="G257" s="22">
        <v>416672.33</v>
      </c>
    </row>
    <row r="258" spans="1:11" x14ac:dyDescent="0.2">
      <c r="A258" s="27" t="s">
        <v>15</v>
      </c>
      <c r="B258" s="27">
        <f t="shared" ref="B258:F258" si="31">SUM(B255:B257)</f>
        <v>92</v>
      </c>
      <c r="C258" s="27">
        <f t="shared" si="31"/>
        <v>9</v>
      </c>
      <c r="D258" s="28">
        <f t="shared" si="31"/>
        <v>5124564.75</v>
      </c>
      <c r="E258" s="28">
        <f t="shared" si="31"/>
        <v>3581486.9</v>
      </c>
      <c r="F258" s="28">
        <f t="shared" si="31"/>
        <v>1543077.85</v>
      </c>
      <c r="G258" s="28">
        <f>SUM(G255:G257)</f>
        <v>484534.65</v>
      </c>
    </row>
    <row r="259" spans="1:11" x14ac:dyDescent="0.2">
      <c r="A259" s="11"/>
      <c r="B259" s="11"/>
      <c r="C259" s="11"/>
      <c r="D259" s="7"/>
      <c r="E259" s="7"/>
      <c r="F259" s="7"/>
      <c r="G259" s="7"/>
    </row>
    <row r="260" spans="1:11" ht="15.75" x14ac:dyDescent="0.25">
      <c r="A260" s="126" t="s">
        <v>49</v>
      </c>
      <c r="B260" s="126"/>
      <c r="C260" s="126"/>
      <c r="D260" s="126"/>
      <c r="E260" s="126"/>
      <c r="F260" s="7"/>
      <c r="G260" s="7"/>
    </row>
    <row r="261" spans="1:11" ht="16.5" thickBot="1" x14ac:dyDescent="0.3">
      <c r="A261" s="15"/>
      <c r="B261" s="15"/>
      <c r="C261" s="15"/>
      <c r="D261" s="15"/>
      <c r="E261" s="15"/>
      <c r="F261" s="7"/>
      <c r="G261" s="7"/>
    </row>
    <row r="262" spans="1:11" ht="13.5" customHeight="1" thickTop="1" x14ac:dyDescent="0.2">
      <c r="A262" s="127" t="s">
        <v>54</v>
      </c>
      <c r="B262" s="129" t="s">
        <v>55</v>
      </c>
      <c r="C262" s="131" t="s">
        <v>56</v>
      </c>
      <c r="D262" s="129" t="s">
        <v>50</v>
      </c>
      <c r="E262" s="129" t="s">
        <v>51</v>
      </c>
      <c r="F262" s="129" t="s">
        <v>52</v>
      </c>
      <c r="G262" s="133" t="s">
        <v>53</v>
      </c>
      <c r="H262" s="11"/>
      <c r="I262" s="11"/>
      <c r="J262" s="11"/>
      <c r="K262" s="11"/>
    </row>
    <row r="263" spans="1:11" ht="13.5" thickBot="1" x14ac:dyDescent="0.25">
      <c r="A263" s="128"/>
      <c r="B263" s="130"/>
      <c r="C263" s="132"/>
      <c r="D263" s="130"/>
      <c r="E263" s="130"/>
      <c r="F263" s="130"/>
      <c r="G263" s="134"/>
      <c r="H263" s="14"/>
      <c r="I263" s="14"/>
      <c r="J263" s="14"/>
      <c r="K263" s="14"/>
    </row>
    <row r="264" spans="1:11" ht="13.5" thickTop="1" x14ac:dyDescent="0.2"/>
    <row r="265" spans="1:11" x14ac:dyDescent="0.2">
      <c r="A265" s="10" t="s">
        <v>12</v>
      </c>
      <c r="B265" s="38">
        <f>SUMIF($A$1:$A$258,"TYPE 1",$B$1:$B$258)</f>
        <v>2428</v>
      </c>
      <c r="C265" s="38">
        <f>SUMIF($A$1:$A$258,"TYPE 1",$C$1:$C$258)</f>
        <v>824</v>
      </c>
      <c r="D265" s="12">
        <f>SUMIF($A$1:$A$258,"TYPE 1",$D$1:$D$258)</f>
        <v>87758022.75</v>
      </c>
      <c r="E265" s="12">
        <f>SUMIF($A$1:$A$258,"TYPE 1",$E$1:$E$258)</f>
        <v>61115708.550000004</v>
      </c>
      <c r="F265" s="12">
        <f>SUMIF($A$1:$A$258,"TYPE 1",$F$1:$F$258)</f>
        <v>26642314.200000003</v>
      </c>
      <c r="G265" s="12">
        <f>SUMIF($A$1:$A$258,"TYPE 1",$G$1:$G$258)</f>
        <v>6927001.669999999</v>
      </c>
      <c r="H265" s="12"/>
      <c r="I265" s="12"/>
      <c r="J265" s="12"/>
      <c r="K265" s="12"/>
    </row>
    <row r="266" spans="1:11" x14ac:dyDescent="0.2">
      <c r="A266" s="10" t="s">
        <v>13</v>
      </c>
      <c r="B266" s="38">
        <f>SUMIF($A$1:$A$258,"TYPE 2",$B$1:$B$258)</f>
        <v>1105</v>
      </c>
      <c r="C266" s="38">
        <f>SUMIF($A$1:$A$258,"TYPE 2",$C$1:$C$258)</f>
        <v>383</v>
      </c>
      <c r="D266" s="12">
        <f>SUMIF($A$1:$A$258,"TYPE 2",$D$1:$D$258)</f>
        <v>33199680.449999999</v>
      </c>
      <c r="E266" s="12">
        <f>SUMIF($A$1:$A$258,"TYPE 2",$E$1:$E$258)</f>
        <v>22959271.5</v>
      </c>
      <c r="F266" s="12">
        <f>SUMIF($A$1:$A$258,"TYPE 2",$F$1:$F$258)</f>
        <v>10240408.950000001</v>
      </c>
      <c r="G266" s="12">
        <f>SUMIF($A$1:$A$258,"TYPE 2",$G$1:$G$258)</f>
        <v>2662506.3500000006</v>
      </c>
      <c r="H266" s="12"/>
      <c r="I266" s="12"/>
      <c r="J266" s="12"/>
      <c r="K266" s="12"/>
    </row>
    <row r="267" spans="1:11" x14ac:dyDescent="0.2">
      <c r="A267" s="10" t="s">
        <v>16</v>
      </c>
      <c r="B267" s="38">
        <f>SUMIF($A$1:$A$258,"TYPE 3",$B$1:$B$258)</f>
        <v>43</v>
      </c>
      <c r="C267" s="38">
        <f>SUMIF($A$1:$A$258,"TYPE 3",$C$1:$C$258)</f>
        <v>7</v>
      </c>
      <c r="D267" s="12">
        <f>SUMIF($A$1:$A$258,"TYPE 3",$D$1:$D$258)</f>
        <v>1043361</v>
      </c>
      <c r="E267" s="12">
        <f>SUMIF($A$1:$A$258,"TYPE 3",$E$1:$E$258)</f>
        <v>687379.45</v>
      </c>
      <c r="F267" s="12">
        <f>SUMIF($A$1:$A$258,"TYPE 3",$F$1:$F$258)</f>
        <v>355981.55</v>
      </c>
      <c r="G267" s="12">
        <f>SUMIF($A$1:$A$258,"TYPE 3",$G$1:$G$258)</f>
        <v>92555.200000000012</v>
      </c>
      <c r="H267" s="12"/>
      <c r="I267" s="12"/>
      <c r="J267" s="12"/>
      <c r="K267" s="12"/>
    </row>
    <row r="268" spans="1:11" x14ac:dyDescent="0.2">
      <c r="A268" s="10" t="s">
        <v>17</v>
      </c>
      <c r="B268" s="38">
        <f>SUMIF($A$1:$A$258,"TYPE 4",$B$1:$B$258)</f>
        <v>1016</v>
      </c>
      <c r="C268" s="38">
        <f>SUMIF($A$1:$A$258,"TYPE 4",$C$1:$C$258)</f>
        <v>14</v>
      </c>
      <c r="D268" s="12">
        <f>SUMIF($A$1:$A$258,"TYPE 4",$D$1:$D$258)</f>
        <v>49389979.850000001</v>
      </c>
      <c r="E268" s="12">
        <f>SUMIF($A$1:$A$258,"TYPE 4",$E$1:$E$258)</f>
        <v>36281316</v>
      </c>
      <c r="F268" s="12">
        <f>SUMIF($A$1:$A$258,"TYPE 4",$F$1:$F$258)</f>
        <v>13108663.85</v>
      </c>
      <c r="G268" s="12">
        <f>SUMIF($A$1:$A$258,"TYPE 4",$G$1:$G$258)</f>
        <v>2359559.48</v>
      </c>
      <c r="H268" s="12"/>
      <c r="I268" s="12"/>
      <c r="J268" s="12"/>
      <c r="K268" s="12"/>
    </row>
    <row r="269" spans="1:11" ht="15" x14ac:dyDescent="0.35">
      <c r="A269" s="10" t="s">
        <v>14</v>
      </c>
      <c r="B269" s="38">
        <f>SUMIF($A$1:$A$258,"TYPE 5",$B$1:$B$258)</f>
        <v>7479</v>
      </c>
      <c r="C269" s="38">
        <f>SUMIF($A$1:$A$258,"TYPE 5",$C$1:$C$258)</f>
        <v>196</v>
      </c>
      <c r="D269" s="12">
        <f>SUMIF($A$1:$A$258,"TYPE 5",$D$1:$D$258)</f>
        <v>523863027.44999999</v>
      </c>
      <c r="E269" s="12">
        <f>SUMIF($A$1:$A$258,"TYPE 5",$E$1:$E$258)</f>
        <v>380878665.89999992</v>
      </c>
      <c r="F269" s="12">
        <f>SUMIF($A$1:$A$258,"TYPE 5",$F$1:$F$258)</f>
        <v>142984361.55000001</v>
      </c>
      <c r="G269" s="12">
        <f>SUMIF($A$1:$A$258,"TYPE 5",$G$1:$G$258)</f>
        <v>46469917.509999998</v>
      </c>
      <c r="H269" s="13"/>
      <c r="I269" s="13"/>
      <c r="J269" s="13"/>
      <c r="K269" s="13"/>
    </row>
    <row r="270" spans="1:11" ht="13.5" thickBot="1" x14ac:dyDescent="0.25">
      <c r="A270" s="10" t="s">
        <v>15</v>
      </c>
      <c r="B270" s="39">
        <f>SUM(B265:B269)-1</f>
        <v>12070</v>
      </c>
      <c r="C270" s="39">
        <f t="shared" ref="C270:E270" si="32">SUM(C265:C269)</f>
        <v>1424</v>
      </c>
      <c r="D270" s="25">
        <f t="shared" si="32"/>
        <v>695254071.5</v>
      </c>
      <c r="E270" s="25">
        <f t="shared" si="32"/>
        <v>501922341.39999992</v>
      </c>
      <c r="F270" s="25">
        <f>SUM(F265:F269)</f>
        <v>193331730.10000002</v>
      </c>
      <c r="G270" s="25">
        <f>SUM(G265:G269)</f>
        <v>58511540.209999993</v>
      </c>
      <c r="H270" s="12"/>
      <c r="I270" s="12"/>
      <c r="J270" s="12"/>
      <c r="K270" s="12"/>
    </row>
    <row r="271" spans="1:11" ht="13.5" thickTop="1" x14ac:dyDescent="0.2">
      <c r="A271" s="125"/>
      <c r="B271" s="125"/>
      <c r="C271" s="125"/>
      <c r="D271" s="125"/>
      <c r="E271" s="9"/>
      <c r="F271" s="37"/>
      <c r="G271" s="37"/>
    </row>
    <row r="272" spans="1:11" x14ac:dyDescent="0.2">
      <c r="A272" s="10" t="s">
        <v>57</v>
      </c>
      <c r="B272" s="10"/>
      <c r="C272" s="10"/>
      <c r="D272" s="10"/>
      <c r="E272" s="9"/>
      <c r="F272" s="37"/>
      <c r="G272" s="37"/>
    </row>
    <row r="273" spans="1:5" x14ac:dyDescent="0.2">
      <c r="A273" s="6" t="s">
        <v>58</v>
      </c>
      <c r="E273" s="7"/>
    </row>
    <row r="274" spans="1:5" x14ac:dyDescent="0.2">
      <c r="A274" s="6" t="s">
        <v>59</v>
      </c>
      <c r="E274" s="7"/>
    </row>
    <row r="275" spans="1:5" x14ac:dyDescent="0.2">
      <c r="A275" s="6" t="s">
        <v>60</v>
      </c>
    </row>
    <row r="276" spans="1:5" x14ac:dyDescent="0.2">
      <c r="A276" s="6" t="s">
        <v>61</v>
      </c>
    </row>
  </sheetData>
  <mergeCells count="9">
    <mergeCell ref="A260:E260"/>
    <mergeCell ref="D262:D263"/>
    <mergeCell ref="E262:E263"/>
    <mergeCell ref="F262:F263"/>
    <mergeCell ref="G262:G263"/>
    <mergeCell ref="C262:C263"/>
    <mergeCell ref="A262:A263"/>
    <mergeCell ref="B262:B263"/>
    <mergeCell ref="A271:D271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2023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G273" sqref="G273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6" bestFit="1" customWidth="1"/>
    <col min="5" max="6" width="16" style="56" bestFit="1" customWidth="1"/>
    <col min="7" max="7" width="15.42578125" style="56" bestFit="1" customWidth="1"/>
  </cols>
  <sheetData>
    <row r="1" spans="1:8" ht="13.5" thickBot="1" x14ac:dyDescent="0.25">
      <c r="A1" s="21" t="s">
        <v>18</v>
      </c>
      <c r="B1" s="21"/>
      <c r="C1" s="6"/>
      <c r="D1" s="37"/>
      <c r="E1" s="37"/>
      <c r="F1" s="37"/>
      <c r="G1" s="40"/>
      <c r="H1" s="3"/>
    </row>
    <row r="2" spans="1:8" ht="13.5" thickTop="1" x14ac:dyDescent="0.2">
      <c r="A2" s="20" t="s">
        <v>1</v>
      </c>
      <c r="B2" s="19" t="s">
        <v>2</v>
      </c>
      <c r="C2" s="19" t="s">
        <v>2</v>
      </c>
      <c r="D2" s="41" t="s">
        <v>7</v>
      </c>
      <c r="E2" s="41" t="s">
        <v>7</v>
      </c>
      <c r="F2" s="41" t="s">
        <v>5</v>
      </c>
      <c r="G2" s="50" t="s">
        <v>10</v>
      </c>
      <c r="H2" s="3"/>
    </row>
    <row r="3" spans="1:8" ht="13.5" thickBot="1" x14ac:dyDescent="0.25">
      <c r="A3" s="18" t="s">
        <v>0</v>
      </c>
      <c r="B3" s="17" t="s">
        <v>3</v>
      </c>
      <c r="C3" s="17" t="s">
        <v>4</v>
      </c>
      <c r="D3" s="43" t="s">
        <v>8</v>
      </c>
      <c r="E3" s="43" t="s">
        <v>9</v>
      </c>
      <c r="F3" s="43" t="s">
        <v>6</v>
      </c>
      <c r="G3" s="44" t="s">
        <v>11</v>
      </c>
    </row>
    <row r="4" spans="1:8" ht="13.5" thickTop="1" x14ac:dyDescent="0.2">
      <c r="A4" s="11" t="s">
        <v>12</v>
      </c>
      <c r="B4" s="4">
        <v>53</v>
      </c>
      <c r="C4" s="4">
        <v>18</v>
      </c>
      <c r="D4" s="8">
        <v>1591782</v>
      </c>
      <c r="E4" s="8">
        <v>1110203.3</v>
      </c>
      <c r="F4" s="1">
        <f>SUM(D4-E4)</f>
        <v>481578.69999999995</v>
      </c>
      <c r="G4" s="8">
        <v>125210.46</v>
      </c>
    </row>
    <row r="5" spans="1:8" x14ac:dyDescent="0.2">
      <c r="A5" s="11" t="s">
        <v>13</v>
      </c>
      <c r="B5" s="4">
        <v>27</v>
      </c>
      <c r="C5" s="4">
        <v>9</v>
      </c>
      <c r="D5" s="8">
        <v>413877</v>
      </c>
      <c r="E5" s="8">
        <v>306193.90000000002</v>
      </c>
      <c r="F5" s="1">
        <f>SUM(D5-E5)</f>
        <v>107683.09999999998</v>
      </c>
      <c r="G5" s="8">
        <v>27997.61</v>
      </c>
    </row>
    <row r="6" spans="1:8" x14ac:dyDescent="0.2">
      <c r="A6" s="23" t="s">
        <v>14</v>
      </c>
      <c r="B6" s="4">
        <v>401</v>
      </c>
      <c r="C6" s="4">
        <v>9</v>
      </c>
      <c r="D6" s="26">
        <v>29237153.350000001</v>
      </c>
      <c r="E6" s="26">
        <v>21510470.550000001</v>
      </c>
      <c r="F6" s="5">
        <f>SUM(D6-E6)</f>
        <v>7726682.8000000007</v>
      </c>
      <c r="G6" s="26">
        <v>2511171.91</v>
      </c>
    </row>
    <row r="7" spans="1:8" x14ac:dyDescent="0.2">
      <c r="A7" s="27" t="s">
        <v>15</v>
      </c>
      <c r="B7" s="27">
        <f t="shared" ref="B7:G7" si="0">SUM(B4:B6)</f>
        <v>481</v>
      </c>
      <c r="C7" s="27">
        <f t="shared" si="0"/>
        <v>36</v>
      </c>
      <c r="D7" s="46">
        <f t="shared" si="0"/>
        <v>31242812.350000001</v>
      </c>
      <c r="E7" s="46">
        <f t="shared" si="0"/>
        <v>22926867.75</v>
      </c>
      <c r="F7" s="46">
        <f t="shared" si="0"/>
        <v>8315944.6000000006</v>
      </c>
      <c r="G7" s="46">
        <f t="shared" si="0"/>
        <v>2664379.98</v>
      </c>
    </row>
    <row r="8" spans="1:8" x14ac:dyDescent="0.2">
      <c r="A8" s="23"/>
      <c r="B8" s="23"/>
      <c r="C8" s="23"/>
      <c r="D8" s="47"/>
      <c r="E8" s="47"/>
      <c r="F8" s="47"/>
      <c r="G8" s="47"/>
    </row>
    <row r="9" spans="1:8" ht="13.5" thickBot="1" x14ac:dyDescent="0.25">
      <c r="A9" s="21" t="s">
        <v>19</v>
      </c>
      <c r="B9" s="21"/>
      <c r="C9" s="29"/>
      <c r="D9" s="48"/>
      <c r="E9" s="48"/>
      <c r="F9" s="48"/>
      <c r="G9" s="48"/>
    </row>
    <row r="10" spans="1:8" ht="13.5" thickTop="1" x14ac:dyDescent="0.2">
      <c r="A10" s="30" t="s">
        <v>1</v>
      </c>
      <c r="B10" s="31" t="s">
        <v>2</v>
      </c>
      <c r="C10" s="31" t="s">
        <v>2</v>
      </c>
      <c r="D10" s="49" t="s">
        <v>7</v>
      </c>
      <c r="E10" s="49" t="s">
        <v>7</v>
      </c>
      <c r="F10" s="49" t="s">
        <v>5</v>
      </c>
      <c r="G10" s="50" t="s">
        <v>10</v>
      </c>
    </row>
    <row r="11" spans="1:8" ht="13.5" thickBot="1" x14ac:dyDescent="0.25">
      <c r="A11" s="33" t="s">
        <v>0</v>
      </c>
      <c r="B11" s="34" t="s">
        <v>3</v>
      </c>
      <c r="C11" s="34" t="s">
        <v>4</v>
      </c>
      <c r="D11" s="51" t="s">
        <v>8</v>
      </c>
      <c r="E11" s="51" t="s">
        <v>9</v>
      </c>
      <c r="F11" s="51" t="s">
        <v>6</v>
      </c>
      <c r="G11" s="52" t="s">
        <v>11</v>
      </c>
    </row>
    <row r="12" spans="1:8" ht="13.5" thickTop="1" x14ac:dyDescent="0.2">
      <c r="A12" s="23" t="s">
        <v>12</v>
      </c>
      <c r="B12" s="4">
        <v>30</v>
      </c>
      <c r="C12" s="4">
        <v>10</v>
      </c>
      <c r="D12" s="26">
        <v>525347</v>
      </c>
      <c r="E12" s="26">
        <v>360600.25</v>
      </c>
      <c r="F12" s="26">
        <f>SUM(D12-E12)</f>
        <v>164746.75</v>
      </c>
      <c r="G12" s="26">
        <v>42834.16</v>
      </c>
    </row>
    <row r="13" spans="1:8" x14ac:dyDescent="0.2">
      <c r="A13" s="23" t="s">
        <v>13</v>
      </c>
      <c r="B13" s="4">
        <v>15</v>
      </c>
      <c r="C13" s="4">
        <v>5</v>
      </c>
      <c r="D13" s="26">
        <v>339838</v>
      </c>
      <c r="E13" s="26">
        <v>234016.75</v>
      </c>
      <c r="F13" s="26">
        <f>SUM(D13-E13)</f>
        <v>105821.25</v>
      </c>
      <c r="G13" s="26">
        <v>27513.53</v>
      </c>
    </row>
    <row r="14" spans="1:8" x14ac:dyDescent="0.2">
      <c r="A14" s="23" t="s">
        <v>14</v>
      </c>
      <c r="B14" s="4">
        <v>106</v>
      </c>
      <c r="C14" s="4">
        <v>3</v>
      </c>
      <c r="D14" s="26">
        <v>6151719</v>
      </c>
      <c r="E14" s="26">
        <v>4376264.7</v>
      </c>
      <c r="F14" s="36">
        <f>SUM(D14-E14)</f>
        <v>1775454.2999999998</v>
      </c>
      <c r="G14" s="26">
        <v>577022.65</v>
      </c>
    </row>
    <row r="15" spans="1:8" x14ac:dyDescent="0.2">
      <c r="A15" s="27" t="s">
        <v>15</v>
      </c>
      <c r="B15" s="27">
        <f t="shared" ref="B15:G15" si="1">SUM(B12:B14)</f>
        <v>151</v>
      </c>
      <c r="C15" s="27">
        <f t="shared" si="1"/>
        <v>18</v>
      </c>
      <c r="D15" s="46">
        <f t="shared" si="1"/>
        <v>7016904</v>
      </c>
      <c r="E15" s="46">
        <f t="shared" si="1"/>
        <v>4970881.7</v>
      </c>
      <c r="F15" s="46">
        <f t="shared" si="1"/>
        <v>2046022.2999999998</v>
      </c>
      <c r="G15" s="46">
        <f t="shared" si="1"/>
        <v>647370.34000000008</v>
      </c>
    </row>
    <row r="16" spans="1:8" x14ac:dyDescent="0.2">
      <c r="A16" s="23"/>
      <c r="B16" s="23"/>
      <c r="C16" s="23"/>
      <c r="D16" s="47"/>
      <c r="E16" s="47"/>
      <c r="F16" s="47"/>
      <c r="G16" s="47"/>
    </row>
    <row r="17" spans="1:7" ht="13.5" thickBot="1" x14ac:dyDescent="0.25">
      <c r="A17" s="21" t="s">
        <v>20</v>
      </c>
      <c r="B17" s="21"/>
      <c r="C17" s="29"/>
      <c r="D17" s="48"/>
      <c r="E17" s="48"/>
      <c r="F17" s="48"/>
      <c r="G17" s="48"/>
    </row>
    <row r="18" spans="1:7" ht="13.5" thickTop="1" x14ac:dyDescent="0.2">
      <c r="A18" s="30" t="s">
        <v>1</v>
      </c>
      <c r="B18" s="31" t="s">
        <v>2</v>
      </c>
      <c r="C18" s="31" t="s">
        <v>2</v>
      </c>
      <c r="D18" s="49" t="s">
        <v>7</v>
      </c>
      <c r="E18" s="49" t="s">
        <v>7</v>
      </c>
      <c r="F18" s="49" t="s">
        <v>5</v>
      </c>
      <c r="G18" s="50" t="s">
        <v>10</v>
      </c>
    </row>
    <row r="19" spans="1:7" ht="13.5" thickBot="1" x14ac:dyDescent="0.25">
      <c r="A19" s="33" t="s">
        <v>0</v>
      </c>
      <c r="B19" s="34" t="s">
        <v>3</v>
      </c>
      <c r="C19" s="34" t="s">
        <v>4</v>
      </c>
      <c r="D19" s="51" t="s">
        <v>8</v>
      </c>
      <c r="E19" s="51" t="s">
        <v>9</v>
      </c>
      <c r="F19" s="51" t="s">
        <v>6</v>
      </c>
      <c r="G19" s="52" t="s">
        <v>11</v>
      </c>
    </row>
    <row r="20" spans="1:7" ht="13.5" thickTop="1" x14ac:dyDescent="0.2">
      <c r="A20" s="23" t="s">
        <v>12</v>
      </c>
      <c r="B20" s="4">
        <v>21</v>
      </c>
      <c r="C20" s="4">
        <v>7</v>
      </c>
      <c r="D20" s="5">
        <v>558274</v>
      </c>
      <c r="E20" s="5">
        <v>380234.45</v>
      </c>
      <c r="F20" s="5">
        <f>SUM(D20-E20)</f>
        <v>178039.55</v>
      </c>
      <c r="G20" s="5">
        <v>46290.28</v>
      </c>
    </row>
    <row r="21" spans="1:7" x14ac:dyDescent="0.2">
      <c r="A21" s="23" t="s">
        <v>13</v>
      </c>
      <c r="B21" s="4">
        <v>12</v>
      </c>
      <c r="C21" s="4">
        <v>4</v>
      </c>
      <c r="D21" s="5">
        <v>256079</v>
      </c>
      <c r="E21" s="5">
        <v>172009.5</v>
      </c>
      <c r="F21" s="5">
        <f>SUM(D21-E21)</f>
        <v>84069.5</v>
      </c>
      <c r="G21" s="5">
        <v>21858.07</v>
      </c>
    </row>
    <row r="22" spans="1:7" x14ac:dyDescent="0.2">
      <c r="A22" s="23" t="s">
        <v>14</v>
      </c>
      <c r="B22" s="4">
        <v>84</v>
      </c>
      <c r="C22" s="4">
        <v>3</v>
      </c>
      <c r="D22" s="5">
        <v>4233005.05</v>
      </c>
      <c r="E22" s="5">
        <v>2937519</v>
      </c>
      <c r="F22" s="5">
        <f>SUM(D22-E22)</f>
        <v>1295486.0499999998</v>
      </c>
      <c r="G22" s="5">
        <v>421032.97</v>
      </c>
    </row>
    <row r="23" spans="1:7" x14ac:dyDescent="0.2">
      <c r="A23" s="27" t="s">
        <v>15</v>
      </c>
      <c r="B23" s="27">
        <f t="shared" ref="B23:G23" si="2">SUM(B20:B22)</f>
        <v>117</v>
      </c>
      <c r="C23" s="27">
        <f t="shared" si="2"/>
        <v>14</v>
      </c>
      <c r="D23" s="46">
        <f t="shared" si="2"/>
        <v>5047358.05</v>
      </c>
      <c r="E23" s="46">
        <v>2937519</v>
      </c>
      <c r="F23" s="46">
        <f t="shared" si="2"/>
        <v>1557595.0999999999</v>
      </c>
      <c r="G23" s="46">
        <f t="shared" si="2"/>
        <v>489181.31999999995</v>
      </c>
    </row>
    <row r="24" spans="1:7" x14ac:dyDescent="0.2">
      <c r="A24" s="29"/>
      <c r="B24" s="29"/>
      <c r="C24" s="29"/>
      <c r="D24" s="48"/>
      <c r="E24" s="48"/>
      <c r="F24" s="48"/>
      <c r="G24" s="48"/>
    </row>
    <row r="25" spans="1:7" ht="13.5" thickBot="1" x14ac:dyDescent="0.25">
      <c r="A25" s="21" t="s">
        <v>21</v>
      </c>
      <c r="B25" s="21"/>
      <c r="C25" s="29"/>
      <c r="D25" s="48"/>
      <c r="E25" s="48"/>
      <c r="F25" s="48"/>
      <c r="G25" s="48"/>
    </row>
    <row r="26" spans="1:7" ht="13.5" thickTop="1" x14ac:dyDescent="0.2">
      <c r="A26" s="30" t="s">
        <v>1</v>
      </c>
      <c r="B26" s="31" t="s">
        <v>2</v>
      </c>
      <c r="C26" s="31" t="s">
        <v>2</v>
      </c>
      <c r="D26" s="49" t="s">
        <v>7</v>
      </c>
      <c r="E26" s="49" t="s">
        <v>7</v>
      </c>
      <c r="F26" s="49" t="s">
        <v>5</v>
      </c>
      <c r="G26" s="50" t="s">
        <v>10</v>
      </c>
    </row>
    <row r="27" spans="1:7" ht="13.5" thickBot="1" x14ac:dyDescent="0.25">
      <c r="A27" s="33" t="s">
        <v>0</v>
      </c>
      <c r="B27" s="34" t="s">
        <v>3</v>
      </c>
      <c r="C27" s="34" t="s">
        <v>4</v>
      </c>
      <c r="D27" s="51" t="s">
        <v>8</v>
      </c>
      <c r="E27" s="51" t="s">
        <v>9</v>
      </c>
      <c r="F27" s="51" t="s">
        <v>6</v>
      </c>
      <c r="G27" s="52" t="s">
        <v>11</v>
      </c>
    </row>
    <row r="28" spans="1:7" ht="13.5" thickTop="1" x14ac:dyDescent="0.2">
      <c r="A28" s="23" t="s">
        <v>12</v>
      </c>
      <c r="B28" s="4">
        <v>66</v>
      </c>
      <c r="C28" s="4">
        <v>22</v>
      </c>
      <c r="D28" s="5">
        <v>1964491</v>
      </c>
      <c r="E28" s="5">
        <v>1365348.6</v>
      </c>
      <c r="F28" s="5">
        <f>SUM(D28-E28)</f>
        <v>599142.39999999991</v>
      </c>
      <c r="G28" s="5">
        <v>155777.01999999999</v>
      </c>
    </row>
    <row r="29" spans="1:7" x14ac:dyDescent="0.2">
      <c r="A29" s="23" t="s">
        <v>13</v>
      </c>
      <c r="B29" s="4">
        <v>31</v>
      </c>
      <c r="C29" s="4">
        <v>11</v>
      </c>
      <c r="D29" s="5">
        <v>616954</v>
      </c>
      <c r="E29" s="5">
        <v>396399.95</v>
      </c>
      <c r="F29" s="5">
        <f>SUM(D29-E29)</f>
        <v>220554.05</v>
      </c>
      <c r="G29" s="5">
        <v>57344.05</v>
      </c>
    </row>
    <row r="30" spans="1:7" x14ac:dyDescent="0.2">
      <c r="A30" s="23" t="s">
        <v>16</v>
      </c>
      <c r="B30" s="4">
        <v>11</v>
      </c>
      <c r="C30" s="4">
        <v>1</v>
      </c>
      <c r="D30" s="5">
        <v>217334</v>
      </c>
      <c r="E30" s="5">
        <v>155103.95000000001</v>
      </c>
      <c r="F30" s="5">
        <f>SUM(D30-E30)</f>
        <v>62230.049999999988</v>
      </c>
      <c r="G30" s="5">
        <v>16179.81</v>
      </c>
    </row>
    <row r="31" spans="1:7" x14ac:dyDescent="0.2">
      <c r="A31" s="23" t="s">
        <v>14</v>
      </c>
      <c r="B31" s="4">
        <v>118</v>
      </c>
      <c r="C31" s="4">
        <v>4</v>
      </c>
      <c r="D31" s="5">
        <v>6239824.4500000002</v>
      </c>
      <c r="E31" s="5">
        <v>4426943.45</v>
      </c>
      <c r="F31" s="5">
        <f>SUM(D31-E31)</f>
        <v>1812881</v>
      </c>
      <c r="G31" s="5">
        <v>589186.32999999996</v>
      </c>
    </row>
    <row r="32" spans="1:7" x14ac:dyDescent="0.2">
      <c r="A32" s="27" t="s">
        <v>15</v>
      </c>
      <c r="B32" s="27">
        <f t="shared" ref="B32:G32" si="3">SUM(B28:B31)</f>
        <v>226</v>
      </c>
      <c r="C32" s="27">
        <f t="shared" si="3"/>
        <v>38</v>
      </c>
      <c r="D32" s="46">
        <f t="shared" si="3"/>
        <v>9038603.4499999993</v>
      </c>
      <c r="E32" s="46">
        <f t="shared" si="3"/>
        <v>6343795.9500000002</v>
      </c>
      <c r="F32" s="46">
        <f t="shared" si="3"/>
        <v>2694807.5</v>
      </c>
      <c r="G32" s="46">
        <f t="shared" si="3"/>
        <v>818487.21</v>
      </c>
    </row>
    <row r="33" spans="1:7" x14ac:dyDescent="0.2">
      <c r="A33" s="29"/>
      <c r="B33" s="29"/>
      <c r="C33" s="29"/>
      <c r="D33" s="48"/>
      <c r="E33" s="48"/>
      <c r="F33" s="48"/>
      <c r="G33" s="48"/>
    </row>
    <row r="34" spans="1:7" ht="13.5" thickBot="1" x14ac:dyDescent="0.25">
      <c r="A34" s="21" t="s">
        <v>22</v>
      </c>
      <c r="B34" s="21"/>
      <c r="C34" s="29"/>
      <c r="D34" s="48"/>
      <c r="E34" s="48"/>
      <c r="F34" s="48"/>
      <c r="G34" s="48"/>
    </row>
    <row r="35" spans="1:7" ht="13.5" thickTop="1" x14ac:dyDescent="0.2">
      <c r="A35" s="30" t="s">
        <v>1</v>
      </c>
      <c r="B35" s="31" t="s">
        <v>2</v>
      </c>
      <c r="C35" s="31" t="s">
        <v>2</v>
      </c>
      <c r="D35" s="49" t="s">
        <v>7</v>
      </c>
      <c r="E35" s="49" t="s">
        <v>7</v>
      </c>
      <c r="F35" s="49" t="s">
        <v>5</v>
      </c>
      <c r="G35" s="50" t="s">
        <v>10</v>
      </c>
    </row>
    <row r="36" spans="1:7" ht="13.5" thickBot="1" x14ac:dyDescent="0.25">
      <c r="A36" s="33" t="s">
        <v>0</v>
      </c>
      <c r="B36" s="34" t="s">
        <v>3</v>
      </c>
      <c r="C36" s="34" t="s">
        <v>4</v>
      </c>
      <c r="D36" s="51" t="s">
        <v>8</v>
      </c>
      <c r="E36" s="51" t="s">
        <v>9</v>
      </c>
      <c r="F36" s="51" t="s">
        <v>6</v>
      </c>
      <c r="G36" s="52" t="s">
        <v>11</v>
      </c>
    </row>
    <row r="37" spans="1:7" ht="13.5" thickTop="1" x14ac:dyDescent="0.2">
      <c r="A37" s="23" t="s">
        <v>12</v>
      </c>
      <c r="B37" s="4">
        <v>143</v>
      </c>
      <c r="C37" s="4">
        <v>47</v>
      </c>
      <c r="D37" s="5">
        <v>5349709</v>
      </c>
      <c r="E37" s="5">
        <v>3829785.1</v>
      </c>
      <c r="F37" s="5">
        <f>SUM(D37-E37)</f>
        <v>1519923.9</v>
      </c>
      <c r="G37" s="5">
        <v>395180.21</v>
      </c>
    </row>
    <row r="38" spans="1:7" x14ac:dyDescent="0.2">
      <c r="A38" s="23" t="s">
        <v>13</v>
      </c>
      <c r="B38" s="4">
        <v>56</v>
      </c>
      <c r="C38" s="4">
        <v>19</v>
      </c>
      <c r="D38" s="5">
        <v>1726256</v>
      </c>
      <c r="E38" s="5">
        <v>1123043</v>
      </c>
      <c r="F38" s="5">
        <f>SUM(D38-E38)</f>
        <v>603213</v>
      </c>
      <c r="G38" s="5">
        <v>156835.38</v>
      </c>
    </row>
    <row r="39" spans="1:7" x14ac:dyDescent="0.2">
      <c r="A39" s="23" t="s">
        <v>16</v>
      </c>
      <c r="B39" s="4">
        <v>6</v>
      </c>
      <c r="C39" s="4">
        <v>1</v>
      </c>
      <c r="D39" s="5">
        <v>322391</v>
      </c>
      <c r="E39" s="5">
        <v>221293.15</v>
      </c>
      <c r="F39" s="5">
        <f>SUM(D39-E39)</f>
        <v>101097.85</v>
      </c>
      <c r="G39" s="5">
        <v>26285.439999999999</v>
      </c>
    </row>
    <row r="40" spans="1:7" x14ac:dyDescent="0.2">
      <c r="A40" s="23" t="s">
        <v>14</v>
      </c>
      <c r="B40" s="4">
        <v>468</v>
      </c>
      <c r="C40" s="4">
        <v>14</v>
      </c>
      <c r="D40" s="5">
        <v>28321130.350000001</v>
      </c>
      <c r="E40" s="5">
        <v>20359254.5</v>
      </c>
      <c r="F40" s="5">
        <f>SUM(D40-E40)</f>
        <v>7961875.8500000015</v>
      </c>
      <c r="G40" s="5">
        <v>2587609.65</v>
      </c>
    </row>
    <row r="41" spans="1:7" x14ac:dyDescent="0.2">
      <c r="A41" s="27" t="s">
        <v>15</v>
      </c>
      <c r="B41" s="27">
        <f t="shared" ref="B41:G41" si="4">SUM(B37:B40)</f>
        <v>673</v>
      </c>
      <c r="C41" s="27">
        <f t="shared" si="4"/>
        <v>81</v>
      </c>
      <c r="D41" s="46">
        <f t="shared" si="4"/>
        <v>35719486.350000001</v>
      </c>
      <c r="E41" s="46">
        <f t="shared" si="4"/>
        <v>25533375.75</v>
      </c>
      <c r="F41" s="46">
        <f t="shared" si="4"/>
        <v>10186110.600000001</v>
      </c>
      <c r="G41" s="46">
        <f t="shared" si="4"/>
        <v>3165910.6799999997</v>
      </c>
    </row>
    <row r="42" spans="1:7" x14ac:dyDescent="0.2">
      <c r="A42" s="29"/>
      <c r="B42" s="29"/>
      <c r="C42" s="29"/>
      <c r="D42" s="48"/>
      <c r="E42" s="48"/>
      <c r="F42" s="48"/>
      <c r="G42" s="48"/>
    </row>
    <row r="43" spans="1:7" ht="13.5" thickBot="1" x14ac:dyDescent="0.25">
      <c r="A43" s="24" t="s">
        <v>23</v>
      </c>
      <c r="B43" s="21"/>
      <c r="C43" s="29"/>
      <c r="D43" s="48"/>
      <c r="E43" s="48"/>
      <c r="F43" s="48"/>
      <c r="G43" s="48"/>
    </row>
    <row r="44" spans="1:7" ht="13.5" thickTop="1" x14ac:dyDescent="0.2">
      <c r="A44" s="30" t="s">
        <v>1</v>
      </c>
      <c r="B44" s="31" t="s">
        <v>2</v>
      </c>
      <c r="C44" s="31" t="s">
        <v>2</v>
      </c>
      <c r="D44" s="49" t="s">
        <v>7</v>
      </c>
      <c r="E44" s="49" t="s">
        <v>7</v>
      </c>
      <c r="F44" s="49" t="s">
        <v>5</v>
      </c>
      <c r="G44" s="50" t="s">
        <v>10</v>
      </c>
    </row>
    <row r="45" spans="1:7" ht="13.5" thickBot="1" x14ac:dyDescent="0.25">
      <c r="A45" s="33" t="s">
        <v>0</v>
      </c>
      <c r="B45" s="34" t="s">
        <v>3</v>
      </c>
      <c r="C45" s="34" t="s">
        <v>4</v>
      </c>
      <c r="D45" s="51" t="s">
        <v>8</v>
      </c>
      <c r="E45" s="51" t="s">
        <v>9</v>
      </c>
      <c r="F45" s="51" t="s">
        <v>6</v>
      </c>
      <c r="G45" s="52" t="s">
        <v>11</v>
      </c>
    </row>
    <row r="46" spans="1:7" ht="13.5" thickTop="1" x14ac:dyDescent="0.2">
      <c r="A46" s="23" t="s">
        <v>12</v>
      </c>
      <c r="B46" s="4">
        <v>149</v>
      </c>
      <c r="C46" s="4">
        <v>51</v>
      </c>
      <c r="D46" s="5">
        <v>4867834.3499999996</v>
      </c>
      <c r="E46" s="5">
        <v>3404819.1</v>
      </c>
      <c r="F46" s="5">
        <f>SUM(D46-E46)</f>
        <v>1463015.2499999995</v>
      </c>
      <c r="G46" s="5">
        <v>380383.97</v>
      </c>
    </row>
    <row r="47" spans="1:7" x14ac:dyDescent="0.2">
      <c r="A47" s="23" t="s">
        <v>13</v>
      </c>
      <c r="B47" s="4">
        <v>33</v>
      </c>
      <c r="C47" s="4">
        <v>11</v>
      </c>
      <c r="D47" s="5">
        <v>785176</v>
      </c>
      <c r="E47" s="5">
        <v>539229.55000000005</v>
      </c>
      <c r="F47" s="5">
        <f>SUM(D47-E47)</f>
        <v>245946.44999999995</v>
      </c>
      <c r="G47" s="5">
        <v>63946.080000000002</v>
      </c>
    </row>
    <row r="48" spans="1:7" x14ac:dyDescent="0.2">
      <c r="A48" s="23" t="s">
        <v>14</v>
      </c>
      <c r="B48" s="4">
        <v>738</v>
      </c>
      <c r="C48" s="4">
        <v>20</v>
      </c>
      <c r="D48" s="5">
        <v>41854614.299999997</v>
      </c>
      <c r="E48" s="5">
        <v>30059989.100000001</v>
      </c>
      <c r="F48" s="5">
        <f>SUM(D48-E48)</f>
        <v>11794625.199999996</v>
      </c>
      <c r="G48" s="5">
        <v>3833253.19</v>
      </c>
    </row>
    <row r="49" spans="1:7" x14ac:dyDescent="0.2">
      <c r="A49" s="27" t="s">
        <v>15</v>
      </c>
      <c r="B49" s="27">
        <f t="shared" ref="B49:G49" si="5">SUM(B46:B48)</f>
        <v>920</v>
      </c>
      <c r="C49" s="27">
        <f t="shared" si="5"/>
        <v>82</v>
      </c>
      <c r="D49" s="46">
        <f t="shared" si="5"/>
        <v>47507624.649999999</v>
      </c>
      <c r="E49" s="46">
        <f t="shared" si="5"/>
        <v>34004037.75</v>
      </c>
      <c r="F49" s="46">
        <f t="shared" si="5"/>
        <v>13503586.899999995</v>
      </c>
      <c r="G49" s="46">
        <f t="shared" si="5"/>
        <v>4277583.24</v>
      </c>
    </row>
    <row r="50" spans="1:7" x14ac:dyDescent="0.2">
      <c r="A50" s="29"/>
      <c r="B50" s="29"/>
      <c r="C50" s="29"/>
      <c r="D50" s="48"/>
      <c r="E50" s="48"/>
      <c r="F50" s="48"/>
      <c r="G50" s="48"/>
    </row>
    <row r="51" spans="1:7" ht="13.5" thickBot="1" x14ac:dyDescent="0.25">
      <c r="A51" s="21" t="s">
        <v>24</v>
      </c>
      <c r="B51" s="21"/>
      <c r="C51" s="29"/>
      <c r="D51" s="48"/>
      <c r="E51" s="48"/>
      <c r="F51" s="48"/>
      <c r="G51" s="48"/>
    </row>
    <row r="52" spans="1:7" ht="13.5" thickTop="1" x14ac:dyDescent="0.2">
      <c r="A52" s="30" t="s">
        <v>1</v>
      </c>
      <c r="B52" s="31" t="s">
        <v>2</v>
      </c>
      <c r="C52" s="31" t="s">
        <v>2</v>
      </c>
      <c r="D52" s="49" t="s">
        <v>7</v>
      </c>
      <c r="E52" s="49" t="s">
        <v>7</v>
      </c>
      <c r="F52" s="49" t="s">
        <v>5</v>
      </c>
      <c r="G52" s="50" t="s">
        <v>10</v>
      </c>
    </row>
    <row r="53" spans="1:7" ht="13.5" thickBot="1" x14ac:dyDescent="0.25">
      <c r="A53" s="33" t="s">
        <v>0</v>
      </c>
      <c r="B53" s="34" t="s">
        <v>3</v>
      </c>
      <c r="C53" s="34" t="s">
        <v>4</v>
      </c>
      <c r="D53" s="51" t="s">
        <v>8</v>
      </c>
      <c r="E53" s="51" t="s">
        <v>9</v>
      </c>
      <c r="F53" s="51" t="s">
        <v>6</v>
      </c>
      <c r="G53" s="52" t="s">
        <v>11</v>
      </c>
    </row>
    <row r="54" spans="1:7" ht="13.5" thickTop="1" x14ac:dyDescent="0.2">
      <c r="A54" s="23" t="s">
        <v>12</v>
      </c>
      <c r="B54" s="4">
        <v>3</v>
      </c>
      <c r="C54" s="4">
        <v>1</v>
      </c>
      <c r="D54" s="5">
        <v>379650</v>
      </c>
      <c r="E54" s="5">
        <v>269201.40000000002</v>
      </c>
      <c r="F54" s="5">
        <f>SUM(D54-E54)</f>
        <v>110448.59999999998</v>
      </c>
      <c r="G54" s="5">
        <v>28716.639999999999</v>
      </c>
    </row>
    <row r="55" spans="1:7" x14ac:dyDescent="0.2">
      <c r="A55" s="23" t="s">
        <v>13</v>
      </c>
      <c r="B55" s="4">
        <v>3</v>
      </c>
      <c r="C55" s="4">
        <v>1</v>
      </c>
      <c r="D55" s="5">
        <v>78896</v>
      </c>
      <c r="E55" s="5">
        <v>47690.9</v>
      </c>
      <c r="F55" s="5">
        <f>SUM(D55-E55)</f>
        <v>31205.1</v>
      </c>
      <c r="G55" s="5">
        <v>8113.33</v>
      </c>
    </row>
    <row r="56" spans="1:7" x14ac:dyDescent="0.2">
      <c r="A56" s="23" t="s">
        <v>16</v>
      </c>
      <c r="B56" s="4">
        <v>3</v>
      </c>
      <c r="C56" s="4">
        <v>1</v>
      </c>
      <c r="D56" s="5">
        <v>48363</v>
      </c>
      <c r="E56" s="5">
        <v>35438.85</v>
      </c>
      <c r="F56" s="5">
        <f>SUM(D56-E56)</f>
        <v>12924.150000000001</v>
      </c>
      <c r="G56" s="5">
        <v>3360.28</v>
      </c>
    </row>
    <row r="57" spans="1:7" x14ac:dyDescent="0.2">
      <c r="A57" s="27" t="s">
        <v>15</v>
      </c>
      <c r="B57" s="27">
        <f>SUM(B54:B56)</f>
        <v>9</v>
      </c>
      <c r="C57" s="27">
        <f t="shared" ref="C57" si="6">SUM(C54:C56)</f>
        <v>3</v>
      </c>
      <c r="D57" s="46">
        <f>SUM(D54:D56)</f>
        <v>506909</v>
      </c>
      <c r="E57" s="46">
        <f t="shared" ref="E57:F57" si="7">SUM(E54:E56)</f>
        <v>352331.15</v>
      </c>
      <c r="F57" s="46">
        <f t="shared" si="7"/>
        <v>154577.84999999998</v>
      </c>
      <c r="G57" s="120">
        <f t="shared" ref="G57" si="8">SUM(G54:G56)</f>
        <v>40190.25</v>
      </c>
    </row>
    <row r="58" spans="1:7" x14ac:dyDescent="0.2">
      <c r="A58" s="29"/>
      <c r="B58" s="29"/>
      <c r="C58" s="29"/>
      <c r="D58" s="48"/>
      <c r="E58" s="48"/>
      <c r="F58" s="48"/>
      <c r="G58" s="48"/>
    </row>
    <row r="59" spans="1:7" ht="13.5" thickBot="1" x14ac:dyDescent="0.25">
      <c r="A59" s="21" t="s">
        <v>25</v>
      </c>
      <c r="B59" s="21"/>
      <c r="C59" s="29"/>
      <c r="D59" s="48"/>
      <c r="E59" s="48"/>
      <c r="F59" s="48"/>
      <c r="G59" s="48"/>
    </row>
    <row r="60" spans="1:7" ht="13.5" thickTop="1" x14ac:dyDescent="0.2">
      <c r="A60" s="30" t="s">
        <v>1</v>
      </c>
      <c r="B60" s="31" t="s">
        <v>2</v>
      </c>
      <c r="C60" s="31" t="s">
        <v>2</v>
      </c>
      <c r="D60" s="49" t="s">
        <v>7</v>
      </c>
      <c r="E60" s="49" t="s">
        <v>7</v>
      </c>
      <c r="F60" s="49" t="s">
        <v>5</v>
      </c>
      <c r="G60" s="50" t="s">
        <v>10</v>
      </c>
    </row>
    <row r="61" spans="1:7" ht="13.5" thickBot="1" x14ac:dyDescent="0.25">
      <c r="A61" s="33" t="s">
        <v>0</v>
      </c>
      <c r="B61" s="34" t="s">
        <v>3</v>
      </c>
      <c r="C61" s="34" t="s">
        <v>4</v>
      </c>
      <c r="D61" s="51" t="s">
        <v>8</v>
      </c>
      <c r="E61" s="51" t="s">
        <v>9</v>
      </c>
      <c r="F61" s="51" t="s">
        <v>6</v>
      </c>
      <c r="G61" s="52" t="s">
        <v>11</v>
      </c>
    </row>
    <row r="62" spans="1:7" ht="13.5" thickTop="1" x14ac:dyDescent="0.2">
      <c r="A62" s="23" t="s">
        <v>12</v>
      </c>
      <c r="B62" s="4">
        <v>9</v>
      </c>
      <c r="C62" s="4">
        <v>3</v>
      </c>
      <c r="D62" s="5">
        <v>88316</v>
      </c>
      <c r="E62" s="5">
        <v>69017.55</v>
      </c>
      <c r="F62" s="5">
        <f>SUM(D62-E62)</f>
        <v>19298.449999999997</v>
      </c>
      <c r="G62" s="5">
        <v>5017.6000000000004</v>
      </c>
    </row>
    <row r="63" spans="1:7" x14ac:dyDescent="0.2">
      <c r="A63" s="23" t="s">
        <v>14</v>
      </c>
      <c r="B63" s="4">
        <v>163</v>
      </c>
      <c r="C63" s="4">
        <v>5</v>
      </c>
      <c r="D63" s="5">
        <v>10286039.4</v>
      </c>
      <c r="E63" s="5">
        <v>7544391.9500000002</v>
      </c>
      <c r="F63" s="5">
        <f>SUM(D63-E63)</f>
        <v>2741647.45</v>
      </c>
      <c r="G63" s="5">
        <v>891035.42</v>
      </c>
    </row>
    <row r="64" spans="1:7" x14ac:dyDescent="0.2">
      <c r="A64" s="27" t="s">
        <v>15</v>
      </c>
      <c r="B64" s="27">
        <f>SUM(B62:B63)</f>
        <v>172</v>
      </c>
      <c r="C64" s="27">
        <f>SUM(C62:C63)</f>
        <v>8</v>
      </c>
      <c r="D64" s="46">
        <f t="shared" ref="D64:G64" si="9">SUM(D62:D63)</f>
        <v>10374355.4</v>
      </c>
      <c r="E64" s="46">
        <f t="shared" si="9"/>
        <v>7613409.5</v>
      </c>
      <c r="F64" s="46">
        <f t="shared" si="9"/>
        <v>2760945.9000000004</v>
      </c>
      <c r="G64" s="46">
        <f t="shared" si="9"/>
        <v>896053.02</v>
      </c>
    </row>
    <row r="65" spans="1:7" x14ac:dyDescent="0.2">
      <c r="A65" s="29"/>
      <c r="B65" s="29"/>
      <c r="C65" s="29"/>
      <c r="D65" s="48"/>
      <c r="E65" s="48"/>
      <c r="F65" s="48"/>
      <c r="G65" s="48"/>
    </row>
    <row r="66" spans="1:7" ht="13.5" thickBot="1" x14ac:dyDescent="0.25">
      <c r="A66" s="21" t="s">
        <v>26</v>
      </c>
      <c r="B66" s="21"/>
      <c r="C66" s="29"/>
      <c r="D66" s="48"/>
      <c r="E66" s="48"/>
      <c r="F66" s="48"/>
      <c r="G66" s="48"/>
    </row>
    <row r="67" spans="1:7" ht="13.5" thickTop="1" x14ac:dyDescent="0.2">
      <c r="A67" s="30" t="s">
        <v>1</v>
      </c>
      <c r="B67" s="31" t="s">
        <v>2</v>
      </c>
      <c r="C67" s="31" t="s">
        <v>2</v>
      </c>
      <c r="D67" s="49" t="s">
        <v>7</v>
      </c>
      <c r="E67" s="49" t="s">
        <v>7</v>
      </c>
      <c r="F67" s="49" t="s">
        <v>5</v>
      </c>
      <c r="G67" s="50" t="s">
        <v>10</v>
      </c>
    </row>
    <row r="68" spans="1:7" ht="13.5" thickBot="1" x14ac:dyDescent="0.25">
      <c r="A68" s="33" t="s">
        <v>0</v>
      </c>
      <c r="B68" s="34" t="s">
        <v>3</v>
      </c>
      <c r="C68" s="34" t="s">
        <v>4</v>
      </c>
      <c r="D68" s="51" t="s">
        <v>8</v>
      </c>
      <c r="E68" s="51" t="s">
        <v>9</v>
      </c>
      <c r="F68" s="51" t="s">
        <v>6</v>
      </c>
      <c r="G68" s="52" t="s">
        <v>11</v>
      </c>
    </row>
    <row r="69" spans="1:7" ht="13.5" thickTop="1" x14ac:dyDescent="0.2">
      <c r="A69" s="23" t="s">
        <v>12</v>
      </c>
      <c r="B69" s="4">
        <v>6</v>
      </c>
      <c r="C69" s="4">
        <v>2</v>
      </c>
      <c r="D69" s="5">
        <v>275458</v>
      </c>
      <c r="E69" s="5">
        <v>181718.2</v>
      </c>
      <c r="F69" s="5">
        <f>SUM(D69-E69)</f>
        <v>93739.799999999988</v>
      </c>
      <c r="G69" s="5">
        <v>24372.35</v>
      </c>
    </row>
    <row r="70" spans="1:7" x14ac:dyDescent="0.2">
      <c r="A70" s="23" t="s">
        <v>13</v>
      </c>
      <c r="B70" s="4"/>
      <c r="C70" s="4"/>
      <c r="D70" s="5"/>
      <c r="E70" s="5"/>
      <c r="F70" s="5">
        <f>SUM(D70-E70)</f>
        <v>0</v>
      </c>
      <c r="G70" s="5"/>
    </row>
    <row r="71" spans="1:7" x14ac:dyDescent="0.2">
      <c r="A71" s="23" t="s">
        <v>14</v>
      </c>
      <c r="B71" s="4">
        <v>17</v>
      </c>
      <c r="C71" s="4">
        <v>1</v>
      </c>
      <c r="D71" s="5">
        <v>1485397</v>
      </c>
      <c r="E71" s="5">
        <v>1091883.1499999999</v>
      </c>
      <c r="F71" s="5">
        <f>SUM(D71-E71)</f>
        <v>393513.85000000009</v>
      </c>
      <c r="G71" s="5">
        <v>127892</v>
      </c>
    </row>
    <row r="72" spans="1:7" x14ac:dyDescent="0.2">
      <c r="A72" s="27" t="s">
        <v>15</v>
      </c>
      <c r="B72" s="27">
        <f t="shared" ref="B72:G72" si="10">SUM(B69:B71)</f>
        <v>23</v>
      </c>
      <c r="C72" s="27">
        <f t="shared" si="10"/>
        <v>3</v>
      </c>
      <c r="D72" s="46">
        <f t="shared" si="10"/>
        <v>1760855</v>
      </c>
      <c r="E72" s="46">
        <f t="shared" si="10"/>
        <v>1273601.3499999999</v>
      </c>
      <c r="F72" s="46">
        <f t="shared" si="10"/>
        <v>487253.65000000008</v>
      </c>
      <c r="G72" s="46">
        <f t="shared" si="10"/>
        <v>152264.35</v>
      </c>
    </row>
    <row r="73" spans="1:7" x14ac:dyDescent="0.2">
      <c r="A73" s="29"/>
      <c r="B73" s="29"/>
      <c r="C73" s="29"/>
      <c r="D73" s="48"/>
      <c r="E73" s="48"/>
      <c r="F73" s="48"/>
      <c r="G73" s="48"/>
    </row>
    <row r="74" spans="1:7" ht="13.5" thickBot="1" x14ac:dyDescent="0.25">
      <c r="A74" s="21" t="s">
        <v>27</v>
      </c>
      <c r="B74" s="21"/>
      <c r="C74" s="29"/>
      <c r="D74" s="48"/>
      <c r="E74" s="48"/>
      <c r="F74" s="48"/>
      <c r="G74" s="48"/>
    </row>
    <row r="75" spans="1:7" ht="13.5" thickTop="1" x14ac:dyDescent="0.2">
      <c r="A75" s="30" t="s">
        <v>1</v>
      </c>
      <c r="B75" s="31" t="s">
        <v>2</v>
      </c>
      <c r="C75" s="31" t="s">
        <v>2</v>
      </c>
      <c r="D75" s="49" t="s">
        <v>7</v>
      </c>
      <c r="E75" s="49" t="s">
        <v>7</v>
      </c>
      <c r="F75" s="49" t="s">
        <v>5</v>
      </c>
      <c r="G75" s="50" t="s">
        <v>10</v>
      </c>
    </row>
    <row r="76" spans="1:7" ht="13.5" thickBot="1" x14ac:dyDescent="0.25">
      <c r="A76" s="33" t="s">
        <v>0</v>
      </c>
      <c r="B76" s="34" t="s">
        <v>3</v>
      </c>
      <c r="C76" s="34" t="s">
        <v>4</v>
      </c>
      <c r="D76" s="51" t="s">
        <v>8</v>
      </c>
      <c r="E76" s="51" t="s">
        <v>9</v>
      </c>
      <c r="F76" s="51" t="s">
        <v>6</v>
      </c>
      <c r="G76" s="52" t="s">
        <v>11</v>
      </c>
    </row>
    <row r="77" spans="1:7" ht="13.5" thickTop="1" x14ac:dyDescent="0.2">
      <c r="A77" s="23" t="s">
        <v>12</v>
      </c>
      <c r="B77" s="4">
        <v>42</v>
      </c>
      <c r="C77" s="4">
        <v>14</v>
      </c>
      <c r="D77" s="5">
        <v>1774762</v>
      </c>
      <c r="E77" s="5">
        <v>1215648.75</v>
      </c>
      <c r="F77" s="5">
        <f>SUM(D77-E77)</f>
        <v>559113.25</v>
      </c>
      <c r="G77" s="5">
        <v>145369.45000000001</v>
      </c>
    </row>
    <row r="78" spans="1:7" x14ac:dyDescent="0.2">
      <c r="A78" s="23" t="s">
        <v>13</v>
      </c>
      <c r="B78" s="4">
        <v>22</v>
      </c>
      <c r="C78" s="4">
        <v>7</v>
      </c>
      <c r="D78" s="5">
        <v>642203.05000000005</v>
      </c>
      <c r="E78" s="5">
        <v>426579.35</v>
      </c>
      <c r="F78" s="5">
        <f>SUM(D78-E78)</f>
        <v>215623.70000000007</v>
      </c>
      <c r="G78" s="5">
        <v>56062.16</v>
      </c>
    </row>
    <row r="79" spans="1:7" x14ac:dyDescent="0.2">
      <c r="A79" s="23" t="s">
        <v>14</v>
      </c>
      <c r="B79" s="4">
        <v>140</v>
      </c>
      <c r="C79" s="4">
        <v>4</v>
      </c>
      <c r="D79" s="5">
        <v>15267385.15</v>
      </c>
      <c r="E79" s="5">
        <v>11222640.65</v>
      </c>
      <c r="F79" s="5">
        <f>SUM(D79-E79)</f>
        <v>4044744.5</v>
      </c>
      <c r="G79" s="5">
        <v>1314541.96</v>
      </c>
    </row>
    <row r="80" spans="1:7" x14ac:dyDescent="0.2">
      <c r="A80" s="27" t="s">
        <v>15</v>
      </c>
      <c r="B80" s="27">
        <f t="shared" ref="B80:G80" si="11">SUM(B77:B79)</f>
        <v>204</v>
      </c>
      <c r="C80" s="27">
        <f t="shared" si="11"/>
        <v>25</v>
      </c>
      <c r="D80" s="46">
        <f t="shared" si="11"/>
        <v>17684350.199999999</v>
      </c>
      <c r="E80" s="46">
        <f t="shared" si="11"/>
        <v>12864868.75</v>
      </c>
      <c r="F80" s="46">
        <f t="shared" si="11"/>
        <v>4819481.45</v>
      </c>
      <c r="G80" s="46">
        <f t="shared" si="11"/>
        <v>1515973.57</v>
      </c>
    </row>
    <row r="81" spans="1:7" x14ac:dyDescent="0.2">
      <c r="A81" s="29"/>
      <c r="B81" s="29"/>
      <c r="C81" s="29"/>
      <c r="D81" s="48"/>
      <c r="E81" s="48"/>
      <c r="F81" s="48"/>
      <c r="G81" s="48"/>
    </row>
    <row r="82" spans="1:7" ht="13.5" thickBot="1" x14ac:dyDescent="0.25">
      <c r="A82" s="21" t="s">
        <v>28</v>
      </c>
      <c r="B82" s="21"/>
      <c r="C82" s="29"/>
      <c r="D82" s="48"/>
      <c r="E82" s="48"/>
      <c r="F82" s="48"/>
      <c r="G82" s="48"/>
    </row>
    <row r="83" spans="1:7" ht="13.5" thickTop="1" x14ac:dyDescent="0.2">
      <c r="A83" s="30" t="s">
        <v>1</v>
      </c>
      <c r="B83" s="31" t="s">
        <v>2</v>
      </c>
      <c r="C83" s="31" t="s">
        <v>2</v>
      </c>
      <c r="D83" s="49" t="s">
        <v>7</v>
      </c>
      <c r="E83" s="49" t="s">
        <v>7</v>
      </c>
      <c r="F83" s="49" t="s">
        <v>5</v>
      </c>
      <c r="G83" s="50" t="s">
        <v>10</v>
      </c>
    </row>
    <row r="84" spans="1:7" ht="13.5" thickBot="1" x14ac:dyDescent="0.25">
      <c r="A84" s="33" t="s">
        <v>0</v>
      </c>
      <c r="B84" s="34" t="s">
        <v>3</v>
      </c>
      <c r="C84" s="34" t="s">
        <v>4</v>
      </c>
      <c r="D84" s="51" t="s">
        <v>8</v>
      </c>
      <c r="E84" s="51" t="s">
        <v>9</v>
      </c>
      <c r="F84" s="51" t="s">
        <v>6</v>
      </c>
      <c r="G84" s="52" t="s">
        <v>11</v>
      </c>
    </row>
    <row r="85" spans="1:7" ht="13.5" thickTop="1" x14ac:dyDescent="0.2">
      <c r="A85" s="23" t="s">
        <v>12</v>
      </c>
      <c r="B85" s="2">
        <v>560</v>
      </c>
      <c r="C85" s="2">
        <v>189</v>
      </c>
      <c r="D85" s="1">
        <v>26197632.899999999</v>
      </c>
      <c r="E85" s="1">
        <v>18049227.649999999</v>
      </c>
      <c r="F85" s="1">
        <f>SUM(D85-E85)</f>
        <v>8148405.25</v>
      </c>
      <c r="G85" s="1">
        <v>2118585.37</v>
      </c>
    </row>
    <row r="86" spans="1:7" x14ac:dyDescent="0.2">
      <c r="A86" s="23" t="s">
        <v>13</v>
      </c>
      <c r="B86" s="2">
        <v>316</v>
      </c>
      <c r="C86" s="2">
        <v>111</v>
      </c>
      <c r="D86" s="1">
        <v>11670096.35</v>
      </c>
      <c r="E86" s="1">
        <v>8103361.7000000002</v>
      </c>
      <c r="F86" s="1">
        <f>SUM(D86-E86)</f>
        <v>3566734.6499999994</v>
      </c>
      <c r="G86" s="1">
        <v>927351.01</v>
      </c>
    </row>
    <row r="87" spans="1:7" x14ac:dyDescent="0.2">
      <c r="A87" s="23" t="s">
        <v>16</v>
      </c>
      <c r="B87" s="2"/>
      <c r="C87" s="2"/>
      <c r="D87" s="1"/>
      <c r="E87" s="1"/>
      <c r="F87" s="1">
        <f>SUM(D87-E87)</f>
        <v>0</v>
      </c>
      <c r="G87" s="1"/>
    </row>
    <row r="88" spans="1:7" x14ac:dyDescent="0.2">
      <c r="A88" s="23" t="s">
        <v>17</v>
      </c>
      <c r="B88" s="2">
        <v>506</v>
      </c>
      <c r="C88" s="2">
        <v>5</v>
      </c>
      <c r="D88" s="1">
        <v>26730049</v>
      </c>
      <c r="E88" s="1">
        <v>19564606.850000001</v>
      </c>
      <c r="F88" s="1">
        <f>SUM(D88-E88)</f>
        <v>7165442.1499999985</v>
      </c>
      <c r="G88" s="1">
        <v>1289779.5900000001</v>
      </c>
    </row>
    <row r="89" spans="1:7" x14ac:dyDescent="0.2">
      <c r="A89" s="23" t="s">
        <v>14</v>
      </c>
      <c r="B89" s="4">
        <v>227</v>
      </c>
      <c r="C89" s="4">
        <v>5</v>
      </c>
      <c r="D89" s="5">
        <v>20607873.75</v>
      </c>
      <c r="E89" s="5">
        <v>14987363.550000001</v>
      </c>
      <c r="F89" s="5">
        <f>SUM(D89-E89)</f>
        <v>5620510.1999999993</v>
      </c>
      <c r="G89" s="5">
        <v>1826665.82</v>
      </c>
    </row>
    <row r="90" spans="1:7" x14ac:dyDescent="0.2">
      <c r="A90" s="27" t="s">
        <v>15</v>
      </c>
      <c r="B90" s="27">
        <f t="shared" ref="B90:G90" si="12">SUM(B85:B89)</f>
        <v>1609</v>
      </c>
      <c r="C90" s="27">
        <f t="shared" si="12"/>
        <v>310</v>
      </c>
      <c r="D90" s="46">
        <f t="shared" si="12"/>
        <v>85205652</v>
      </c>
      <c r="E90" s="46">
        <f t="shared" si="12"/>
        <v>60704559.75</v>
      </c>
      <c r="F90" s="46">
        <f t="shared" si="12"/>
        <v>24501092.249999996</v>
      </c>
      <c r="G90" s="46">
        <f t="shared" si="12"/>
        <v>6162381.79</v>
      </c>
    </row>
    <row r="91" spans="1:7" x14ac:dyDescent="0.2">
      <c r="A91" s="29"/>
      <c r="B91" s="29"/>
      <c r="C91" s="29"/>
      <c r="D91" s="48"/>
      <c r="E91" s="48"/>
      <c r="F91" s="48"/>
      <c r="G91" s="48"/>
    </row>
    <row r="92" spans="1:7" ht="13.5" thickBot="1" x14ac:dyDescent="0.25">
      <c r="A92" s="21" t="s">
        <v>29</v>
      </c>
      <c r="B92" s="21"/>
      <c r="C92" s="29"/>
      <c r="D92" s="48"/>
      <c r="E92" s="48"/>
      <c r="F92" s="48"/>
      <c r="G92" s="48"/>
    </row>
    <row r="93" spans="1:7" ht="13.5" thickTop="1" x14ac:dyDescent="0.2">
      <c r="A93" s="30" t="s">
        <v>1</v>
      </c>
      <c r="B93" s="31" t="s">
        <v>2</v>
      </c>
      <c r="C93" s="31" t="s">
        <v>2</v>
      </c>
      <c r="D93" s="49" t="s">
        <v>7</v>
      </c>
      <c r="E93" s="49" t="s">
        <v>7</v>
      </c>
      <c r="F93" s="49" t="s">
        <v>5</v>
      </c>
      <c r="G93" s="50" t="s">
        <v>10</v>
      </c>
    </row>
    <row r="94" spans="1:7" ht="13.5" thickBot="1" x14ac:dyDescent="0.25">
      <c r="A94" s="33" t="s">
        <v>0</v>
      </c>
      <c r="B94" s="34" t="s">
        <v>3</v>
      </c>
      <c r="C94" s="34" t="s">
        <v>4</v>
      </c>
      <c r="D94" s="51" t="s">
        <v>8</v>
      </c>
      <c r="E94" s="51" t="s">
        <v>9</v>
      </c>
      <c r="F94" s="51" t="s">
        <v>6</v>
      </c>
      <c r="G94" s="52" t="s">
        <v>11</v>
      </c>
    </row>
    <row r="95" spans="1:7" ht="13.5" thickTop="1" x14ac:dyDescent="0.2">
      <c r="A95" s="23" t="s">
        <v>12</v>
      </c>
      <c r="B95" s="4">
        <v>26</v>
      </c>
      <c r="C95" s="4">
        <v>9</v>
      </c>
      <c r="D95" s="5">
        <v>614742.1</v>
      </c>
      <c r="E95" s="5">
        <v>404166.95</v>
      </c>
      <c r="F95" s="5">
        <f>SUM(D95-E95)</f>
        <v>210575.14999999997</v>
      </c>
      <c r="G95" s="5">
        <v>54749.54</v>
      </c>
    </row>
    <row r="96" spans="1:7" x14ac:dyDescent="0.2">
      <c r="A96" s="23" t="s">
        <v>13</v>
      </c>
      <c r="B96" s="4">
        <v>6</v>
      </c>
      <c r="C96" s="4">
        <v>2</v>
      </c>
      <c r="D96" s="5">
        <v>223600</v>
      </c>
      <c r="E96" s="5">
        <v>155803.20000000001</v>
      </c>
      <c r="F96" s="5">
        <f>SUM(D96-E96)</f>
        <v>67796.799999999988</v>
      </c>
      <c r="G96" s="5">
        <v>17627.169999999998</v>
      </c>
    </row>
    <row r="97" spans="1:7" x14ac:dyDescent="0.2">
      <c r="A97" s="23" t="s">
        <v>14</v>
      </c>
      <c r="B97" s="4">
        <v>119</v>
      </c>
      <c r="C97" s="4">
        <v>3</v>
      </c>
      <c r="D97" s="5">
        <v>6784853</v>
      </c>
      <c r="E97" s="5">
        <v>5058528.55</v>
      </c>
      <c r="F97" s="5">
        <f>SUM(D97-E97)</f>
        <v>1726324.4500000002</v>
      </c>
      <c r="G97" s="5">
        <v>561055.44999999995</v>
      </c>
    </row>
    <row r="98" spans="1:7" x14ac:dyDescent="0.2">
      <c r="A98" s="27" t="s">
        <v>15</v>
      </c>
      <c r="B98" s="27">
        <f t="shared" ref="B98:G98" si="13">SUM(B95:B97)</f>
        <v>151</v>
      </c>
      <c r="C98" s="27">
        <f t="shared" si="13"/>
        <v>14</v>
      </c>
      <c r="D98" s="46">
        <f t="shared" si="13"/>
        <v>7623195.0999999996</v>
      </c>
      <c r="E98" s="46">
        <f t="shared" si="13"/>
        <v>5618498.7000000002</v>
      </c>
      <c r="F98" s="46">
        <f t="shared" si="13"/>
        <v>2004696.4000000001</v>
      </c>
      <c r="G98" s="46">
        <f t="shared" si="13"/>
        <v>633432.15999999992</v>
      </c>
    </row>
    <row r="99" spans="1:7" x14ac:dyDescent="0.2">
      <c r="A99" s="29"/>
      <c r="B99" s="29"/>
      <c r="C99" s="29"/>
      <c r="D99" s="48"/>
      <c r="E99" s="48"/>
      <c r="F99" s="48"/>
      <c r="G99" s="48"/>
    </row>
    <row r="100" spans="1:7" ht="13.5" thickBot="1" x14ac:dyDescent="0.25">
      <c r="A100" s="21" t="s">
        <v>30</v>
      </c>
      <c r="B100" s="21"/>
      <c r="C100" s="29"/>
      <c r="D100" s="48"/>
      <c r="E100" s="48"/>
      <c r="F100" s="48"/>
      <c r="G100" s="48"/>
    </row>
    <row r="101" spans="1:7" ht="13.5" thickTop="1" x14ac:dyDescent="0.2">
      <c r="A101" s="30" t="s">
        <v>1</v>
      </c>
      <c r="B101" s="31" t="s">
        <v>2</v>
      </c>
      <c r="C101" s="31" t="s">
        <v>2</v>
      </c>
      <c r="D101" s="49" t="s">
        <v>7</v>
      </c>
      <c r="E101" s="49" t="s">
        <v>7</v>
      </c>
      <c r="F101" s="49" t="s">
        <v>5</v>
      </c>
      <c r="G101" s="50" t="s">
        <v>10</v>
      </c>
    </row>
    <row r="102" spans="1:7" ht="13.5" thickBot="1" x14ac:dyDescent="0.25">
      <c r="A102" s="33" t="s">
        <v>0</v>
      </c>
      <c r="B102" s="34" t="s">
        <v>3</v>
      </c>
      <c r="C102" s="34" t="s">
        <v>4</v>
      </c>
      <c r="D102" s="51" t="s">
        <v>8</v>
      </c>
      <c r="E102" s="51" t="s">
        <v>9</v>
      </c>
      <c r="F102" s="51" t="s">
        <v>6</v>
      </c>
      <c r="G102" s="52" t="s">
        <v>11</v>
      </c>
    </row>
    <row r="103" spans="1:7" ht="13.5" thickTop="1" x14ac:dyDescent="0.2">
      <c r="A103" s="23" t="s">
        <v>12</v>
      </c>
      <c r="B103" s="4">
        <v>108</v>
      </c>
      <c r="C103" s="4">
        <v>37</v>
      </c>
      <c r="D103" s="5">
        <v>3004249</v>
      </c>
      <c r="E103" s="5">
        <v>2156069.2000000002</v>
      </c>
      <c r="F103" s="5">
        <f>SUM(D103-E103)</f>
        <v>848179.79999999981</v>
      </c>
      <c r="G103" s="5">
        <v>220526.75</v>
      </c>
    </row>
    <row r="104" spans="1:7" x14ac:dyDescent="0.2">
      <c r="A104" s="23" t="s">
        <v>13</v>
      </c>
      <c r="B104" s="4">
        <v>31</v>
      </c>
      <c r="C104" s="4">
        <v>10</v>
      </c>
      <c r="D104" s="5">
        <v>449967</v>
      </c>
      <c r="E104" s="5">
        <v>319735.7</v>
      </c>
      <c r="F104" s="5">
        <f>SUM(D104-E104)</f>
        <v>130231.29999999999</v>
      </c>
      <c r="G104" s="5">
        <v>33860.14</v>
      </c>
    </row>
    <row r="105" spans="1:7" x14ac:dyDescent="0.2">
      <c r="A105" s="23" t="s">
        <v>16</v>
      </c>
      <c r="B105" s="4">
        <v>5</v>
      </c>
      <c r="C105" s="4">
        <v>1</v>
      </c>
      <c r="D105" s="5">
        <v>192505</v>
      </c>
      <c r="E105" s="5">
        <v>128928.65</v>
      </c>
      <c r="F105" s="5">
        <f>SUM(D105-E105)</f>
        <v>63576.350000000006</v>
      </c>
      <c r="G105" s="5">
        <v>16529.849999999999</v>
      </c>
    </row>
    <row r="106" spans="1:7" x14ac:dyDescent="0.2">
      <c r="A106" s="23" t="s">
        <v>17</v>
      </c>
      <c r="B106" s="4">
        <v>50</v>
      </c>
      <c r="C106" s="4">
        <v>1</v>
      </c>
      <c r="D106" s="5">
        <v>1268034</v>
      </c>
      <c r="E106" s="5">
        <v>953824.45</v>
      </c>
      <c r="F106" s="5">
        <f>SUM(D106-E106)</f>
        <v>314209.55000000005</v>
      </c>
      <c r="G106" s="5">
        <v>56557.72</v>
      </c>
    </row>
    <row r="107" spans="1:7" x14ac:dyDescent="0.2">
      <c r="A107" s="23" t="s">
        <v>14</v>
      </c>
      <c r="B107" s="4">
        <v>502</v>
      </c>
      <c r="C107" s="4">
        <v>12</v>
      </c>
      <c r="D107" s="5">
        <v>35590462.200000003</v>
      </c>
      <c r="E107" s="5">
        <v>26091950.149999999</v>
      </c>
      <c r="F107" s="5">
        <f>SUM(D107-E107)</f>
        <v>9498512.0500000045</v>
      </c>
      <c r="G107" s="5">
        <v>3087016.42</v>
      </c>
    </row>
    <row r="108" spans="1:7" x14ac:dyDescent="0.2">
      <c r="A108" s="27" t="s">
        <v>15</v>
      </c>
      <c r="B108" s="27">
        <f t="shared" ref="B108:G108" si="14">SUM(B103:B107)</f>
        <v>696</v>
      </c>
      <c r="C108" s="27">
        <f t="shared" si="14"/>
        <v>61</v>
      </c>
      <c r="D108" s="46">
        <f t="shared" si="14"/>
        <v>40505217.200000003</v>
      </c>
      <c r="E108" s="46">
        <f t="shared" si="14"/>
        <v>29650508.149999999</v>
      </c>
      <c r="F108" s="46">
        <f t="shared" si="14"/>
        <v>10854709.050000004</v>
      </c>
      <c r="G108" s="46">
        <f t="shared" si="14"/>
        <v>3414490.88</v>
      </c>
    </row>
    <row r="109" spans="1:7" x14ac:dyDescent="0.2">
      <c r="A109" s="29"/>
      <c r="B109" s="29"/>
      <c r="C109" s="29"/>
      <c r="D109" s="48"/>
      <c r="E109" s="48"/>
      <c r="F109" s="48"/>
      <c r="G109" s="48"/>
    </row>
    <row r="110" spans="1:7" ht="13.5" thickBot="1" x14ac:dyDescent="0.25">
      <c r="A110" s="21" t="s">
        <v>31</v>
      </c>
      <c r="B110" s="21"/>
      <c r="C110" s="29"/>
      <c r="D110" s="48"/>
      <c r="E110" s="48"/>
      <c r="F110" s="48"/>
      <c r="G110" s="48"/>
    </row>
    <row r="111" spans="1:7" ht="13.5" thickTop="1" x14ac:dyDescent="0.2">
      <c r="A111" s="30" t="s">
        <v>1</v>
      </c>
      <c r="B111" s="31" t="s">
        <v>2</v>
      </c>
      <c r="C111" s="31" t="s">
        <v>2</v>
      </c>
      <c r="D111" s="49" t="s">
        <v>7</v>
      </c>
      <c r="E111" s="49" t="s">
        <v>7</v>
      </c>
      <c r="F111" s="49" t="s">
        <v>5</v>
      </c>
      <c r="G111" s="50" t="s">
        <v>10</v>
      </c>
    </row>
    <row r="112" spans="1:7" ht="13.5" thickBot="1" x14ac:dyDescent="0.25">
      <c r="A112" s="33" t="s">
        <v>0</v>
      </c>
      <c r="B112" s="34" t="s">
        <v>3</v>
      </c>
      <c r="C112" s="34" t="s">
        <v>4</v>
      </c>
      <c r="D112" s="51" t="s">
        <v>8</v>
      </c>
      <c r="E112" s="51" t="s">
        <v>9</v>
      </c>
      <c r="F112" s="51" t="s">
        <v>6</v>
      </c>
      <c r="G112" s="52" t="s">
        <v>11</v>
      </c>
    </row>
    <row r="113" spans="1:7" ht="13.5" thickTop="1" x14ac:dyDescent="0.2">
      <c r="A113" s="23" t="s">
        <v>12</v>
      </c>
      <c r="B113" s="4">
        <v>7</v>
      </c>
      <c r="C113" s="4">
        <v>3</v>
      </c>
      <c r="D113" s="5">
        <v>201027</v>
      </c>
      <c r="E113" s="5">
        <v>152925.65</v>
      </c>
      <c r="F113" s="5">
        <f>SUM(D113-E113)</f>
        <v>48101.350000000006</v>
      </c>
      <c r="G113" s="5">
        <v>12506.35</v>
      </c>
    </row>
    <row r="114" spans="1:7" x14ac:dyDescent="0.2">
      <c r="A114" s="23" t="s">
        <v>14</v>
      </c>
      <c r="B114" s="4">
        <v>213</v>
      </c>
      <c r="C114" s="4">
        <v>7</v>
      </c>
      <c r="D114" s="5">
        <v>10408940.050000001</v>
      </c>
      <c r="E114" s="5">
        <v>7494436</v>
      </c>
      <c r="F114" s="5">
        <f>SUM(D114-E114)</f>
        <v>2914504.0500000007</v>
      </c>
      <c r="G114" s="5">
        <v>947213.82</v>
      </c>
    </row>
    <row r="115" spans="1:7" x14ac:dyDescent="0.2">
      <c r="A115" s="27" t="s">
        <v>15</v>
      </c>
      <c r="B115" s="27">
        <f t="shared" ref="B115:G115" si="15">SUM(B113:B114)</f>
        <v>220</v>
      </c>
      <c r="C115" s="27">
        <f t="shared" si="15"/>
        <v>10</v>
      </c>
      <c r="D115" s="46">
        <f t="shared" si="15"/>
        <v>10609967.050000001</v>
      </c>
      <c r="E115" s="46">
        <f t="shared" si="15"/>
        <v>7647361.6500000004</v>
      </c>
      <c r="F115" s="46">
        <f t="shared" si="15"/>
        <v>2962605.4000000008</v>
      </c>
      <c r="G115" s="46">
        <f t="shared" si="15"/>
        <v>959720.16999999993</v>
      </c>
    </row>
    <row r="116" spans="1:7" x14ac:dyDescent="0.2">
      <c r="A116" s="23"/>
      <c r="B116" s="23"/>
      <c r="C116" s="23"/>
      <c r="D116" s="48"/>
      <c r="E116" s="48"/>
      <c r="F116" s="48"/>
      <c r="G116" s="48"/>
    </row>
    <row r="117" spans="1:7" x14ac:dyDescent="0.2">
      <c r="A117" s="23"/>
      <c r="B117" s="23"/>
      <c r="C117" s="23"/>
      <c r="D117" s="48"/>
      <c r="E117" s="48"/>
      <c r="F117" s="48"/>
      <c r="G117" s="48"/>
    </row>
    <row r="118" spans="1:7" ht="13.5" thickBot="1" x14ac:dyDescent="0.25">
      <c r="A118" s="21" t="s">
        <v>32</v>
      </c>
      <c r="B118" s="21"/>
      <c r="C118" s="29"/>
      <c r="D118" s="48"/>
      <c r="E118" s="48"/>
      <c r="F118" s="48"/>
      <c r="G118" s="48"/>
    </row>
    <row r="119" spans="1:7" ht="13.5" thickTop="1" x14ac:dyDescent="0.2">
      <c r="A119" s="30" t="s">
        <v>1</v>
      </c>
      <c r="B119" s="31" t="s">
        <v>2</v>
      </c>
      <c r="C119" s="31" t="s">
        <v>2</v>
      </c>
      <c r="D119" s="49" t="s">
        <v>7</v>
      </c>
      <c r="E119" s="49" t="s">
        <v>7</v>
      </c>
      <c r="F119" s="49" t="s">
        <v>5</v>
      </c>
      <c r="G119" s="50" t="s">
        <v>10</v>
      </c>
    </row>
    <row r="120" spans="1:7" ht="13.5" thickBot="1" x14ac:dyDescent="0.25">
      <c r="A120" s="33" t="s">
        <v>0</v>
      </c>
      <c r="B120" s="34" t="s">
        <v>3</v>
      </c>
      <c r="C120" s="34" t="s">
        <v>4</v>
      </c>
      <c r="D120" s="51" t="s">
        <v>8</v>
      </c>
      <c r="E120" s="51" t="s">
        <v>9</v>
      </c>
      <c r="F120" s="51" t="s">
        <v>6</v>
      </c>
      <c r="G120" s="52" t="s">
        <v>11</v>
      </c>
    </row>
    <row r="121" spans="1:7" ht="13.5" thickTop="1" x14ac:dyDescent="0.2">
      <c r="A121" s="23" t="s">
        <v>12</v>
      </c>
      <c r="B121" s="4">
        <v>465</v>
      </c>
      <c r="C121" s="4">
        <v>163</v>
      </c>
      <c r="D121" s="5">
        <v>13023633.5</v>
      </c>
      <c r="E121" s="5">
        <v>9038842.5999999996</v>
      </c>
      <c r="F121" s="5">
        <f>SUM(D121-E121)</f>
        <v>3984790.9000000004</v>
      </c>
      <c r="G121" s="5">
        <v>1036045.63</v>
      </c>
    </row>
    <row r="122" spans="1:7" x14ac:dyDescent="0.2">
      <c r="A122" s="23" t="s">
        <v>13</v>
      </c>
      <c r="B122" s="4">
        <v>144</v>
      </c>
      <c r="C122" s="4">
        <v>51</v>
      </c>
      <c r="D122" s="5">
        <v>3128464</v>
      </c>
      <c r="E122" s="5">
        <v>2171877.5499999998</v>
      </c>
      <c r="F122" s="5">
        <f>SUM(D122-E122)</f>
        <v>956586.45000000019</v>
      </c>
      <c r="G122" s="5">
        <v>248712.48</v>
      </c>
    </row>
    <row r="123" spans="1:7" x14ac:dyDescent="0.2">
      <c r="A123" s="23" t="s">
        <v>14</v>
      </c>
      <c r="B123" s="4">
        <v>166</v>
      </c>
      <c r="C123" s="4">
        <v>5</v>
      </c>
      <c r="D123" s="5">
        <v>9354075.6999999993</v>
      </c>
      <c r="E123" s="5">
        <v>6719810.3499999996</v>
      </c>
      <c r="F123" s="5">
        <f>SUM(D123-E123)</f>
        <v>2634265.3499999996</v>
      </c>
      <c r="G123" s="5">
        <v>856136.24</v>
      </c>
    </row>
    <row r="124" spans="1:7" x14ac:dyDescent="0.2">
      <c r="A124" s="27" t="s">
        <v>15</v>
      </c>
      <c r="B124" s="27">
        <f t="shared" ref="B124:G124" si="16">SUM(B121:B123)</f>
        <v>775</v>
      </c>
      <c r="C124" s="27">
        <f t="shared" si="16"/>
        <v>219</v>
      </c>
      <c r="D124" s="46">
        <f t="shared" si="16"/>
        <v>25506173.199999999</v>
      </c>
      <c r="E124" s="46">
        <f t="shared" si="16"/>
        <v>17930530.5</v>
      </c>
      <c r="F124" s="46">
        <f t="shared" si="16"/>
        <v>7575642.7000000002</v>
      </c>
      <c r="G124" s="46">
        <f t="shared" si="16"/>
        <v>2140894.35</v>
      </c>
    </row>
    <row r="125" spans="1:7" x14ac:dyDescent="0.2">
      <c r="A125" s="29"/>
      <c r="B125" s="29"/>
      <c r="C125" s="29"/>
      <c r="D125" s="48"/>
      <c r="E125" s="48"/>
      <c r="F125" s="48"/>
      <c r="G125" s="48"/>
    </row>
    <row r="126" spans="1:7" ht="13.5" thickBot="1" x14ac:dyDescent="0.25">
      <c r="A126" s="21" t="s">
        <v>33</v>
      </c>
      <c r="B126" s="21"/>
      <c r="C126" s="29"/>
      <c r="D126" s="48"/>
      <c r="E126" s="48"/>
      <c r="F126" s="48"/>
      <c r="G126" s="48"/>
    </row>
    <row r="127" spans="1:7" ht="13.5" thickTop="1" x14ac:dyDescent="0.2">
      <c r="A127" s="30" t="s">
        <v>1</v>
      </c>
      <c r="B127" s="31" t="s">
        <v>2</v>
      </c>
      <c r="C127" s="31" t="s">
        <v>2</v>
      </c>
      <c r="D127" s="49" t="s">
        <v>7</v>
      </c>
      <c r="E127" s="49" t="s">
        <v>7</v>
      </c>
      <c r="F127" s="49" t="s">
        <v>5</v>
      </c>
      <c r="G127" s="50" t="s">
        <v>10</v>
      </c>
    </row>
    <row r="128" spans="1:7" ht="13.5" thickBot="1" x14ac:dyDescent="0.25">
      <c r="A128" s="33" t="s">
        <v>0</v>
      </c>
      <c r="B128" s="34" t="s">
        <v>3</v>
      </c>
      <c r="C128" s="34" t="s">
        <v>4</v>
      </c>
      <c r="D128" s="51" t="s">
        <v>8</v>
      </c>
      <c r="E128" s="51" t="s">
        <v>9</v>
      </c>
      <c r="F128" s="51" t="s">
        <v>6</v>
      </c>
      <c r="G128" s="52" t="s">
        <v>11</v>
      </c>
    </row>
    <row r="129" spans="1:7" ht="13.5" thickTop="1" x14ac:dyDescent="0.2">
      <c r="A129" s="23" t="s">
        <v>12</v>
      </c>
      <c r="B129" s="4">
        <v>36</v>
      </c>
      <c r="C129" s="4">
        <v>12</v>
      </c>
      <c r="D129" s="5">
        <v>1692913</v>
      </c>
      <c r="E129" s="5">
        <v>1164381.55</v>
      </c>
      <c r="F129" s="5">
        <f>SUM(D129-E129)</f>
        <v>528531.44999999995</v>
      </c>
      <c r="G129" s="5">
        <v>137418.18</v>
      </c>
    </row>
    <row r="130" spans="1:7" x14ac:dyDescent="0.2">
      <c r="A130" s="23" t="s">
        <v>13</v>
      </c>
      <c r="B130" s="4">
        <v>25</v>
      </c>
      <c r="C130" s="4">
        <v>9</v>
      </c>
      <c r="D130" s="5">
        <v>998240</v>
      </c>
      <c r="E130" s="5">
        <v>686149</v>
      </c>
      <c r="F130" s="5">
        <f>SUM(D130-E130)</f>
        <v>312091</v>
      </c>
      <c r="G130" s="5">
        <v>81143.66</v>
      </c>
    </row>
    <row r="131" spans="1:7" x14ac:dyDescent="0.2">
      <c r="A131" s="23" t="s">
        <v>14</v>
      </c>
      <c r="B131" s="4">
        <v>45</v>
      </c>
      <c r="C131" s="4">
        <v>1</v>
      </c>
      <c r="D131" s="5">
        <v>4710297.8</v>
      </c>
      <c r="E131" s="5">
        <v>3407968.85</v>
      </c>
      <c r="F131" s="5">
        <f>SUM(D131-E131)</f>
        <v>1302328.9499999997</v>
      </c>
      <c r="G131" s="5">
        <v>423256.91</v>
      </c>
    </row>
    <row r="132" spans="1:7" x14ac:dyDescent="0.2">
      <c r="A132" s="27" t="s">
        <v>15</v>
      </c>
      <c r="B132" s="27">
        <f t="shared" ref="B132:G132" si="17">SUM(B129:B131)</f>
        <v>106</v>
      </c>
      <c r="C132" s="27">
        <f t="shared" si="17"/>
        <v>22</v>
      </c>
      <c r="D132" s="46">
        <f t="shared" si="17"/>
        <v>7401450.7999999998</v>
      </c>
      <c r="E132" s="46">
        <f t="shared" si="17"/>
        <v>5258499.4000000004</v>
      </c>
      <c r="F132" s="46">
        <f t="shared" si="17"/>
        <v>2142951.3999999994</v>
      </c>
      <c r="G132" s="46">
        <f t="shared" si="17"/>
        <v>641818.75</v>
      </c>
    </row>
    <row r="133" spans="1:7" x14ac:dyDescent="0.2">
      <c r="A133" s="29"/>
      <c r="B133" s="29"/>
      <c r="C133" s="29"/>
      <c r="D133" s="48"/>
      <c r="E133" s="48"/>
      <c r="F133" s="48"/>
      <c r="G133" s="48"/>
    </row>
    <row r="134" spans="1:7" ht="13.5" thickBot="1" x14ac:dyDescent="0.25">
      <c r="A134" s="21" t="s">
        <v>34</v>
      </c>
      <c r="B134" s="21"/>
      <c r="C134" s="29"/>
      <c r="D134" s="48"/>
      <c r="E134" s="48"/>
      <c r="F134" s="48"/>
      <c r="G134" s="48"/>
    </row>
    <row r="135" spans="1:7" ht="13.5" thickTop="1" x14ac:dyDescent="0.2">
      <c r="A135" s="30" t="s">
        <v>1</v>
      </c>
      <c r="B135" s="31" t="s">
        <v>2</v>
      </c>
      <c r="C135" s="31" t="s">
        <v>2</v>
      </c>
      <c r="D135" s="49" t="s">
        <v>7</v>
      </c>
      <c r="E135" s="49" t="s">
        <v>7</v>
      </c>
      <c r="F135" s="49" t="s">
        <v>5</v>
      </c>
      <c r="G135" s="50" t="s">
        <v>10</v>
      </c>
    </row>
    <row r="136" spans="1:7" ht="13.5" thickBot="1" x14ac:dyDescent="0.25">
      <c r="A136" s="33" t="s">
        <v>0</v>
      </c>
      <c r="B136" s="34" t="s">
        <v>3</v>
      </c>
      <c r="C136" s="34" t="s">
        <v>4</v>
      </c>
      <c r="D136" s="51" t="s">
        <v>8</v>
      </c>
      <c r="E136" s="51" t="s">
        <v>9</v>
      </c>
      <c r="F136" s="51" t="s">
        <v>6</v>
      </c>
      <c r="G136" s="52" t="s">
        <v>11</v>
      </c>
    </row>
    <row r="137" spans="1:7" ht="13.5" thickTop="1" x14ac:dyDescent="0.2">
      <c r="A137" s="23" t="s">
        <v>12</v>
      </c>
      <c r="B137" s="4">
        <v>36</v>
      </c>
      <c r="C137" s="4">
        <v>12</v>
      </c>
      <c r="D137" s="5">
        <v>1499839.4</v>
      </c>
      <c r="E137" s="5">
        <v>1057198.8500000001</v>
      </c>
      <c r="F137" s="5">
        <f>SUM(D137-E137)</f>
        <v>442640.54999999981</v>
      </c>
      <c r="G137" s="5">
        <v>115086.54</v>
      </c>
    </row>
    <row r="138" spans="1:7" x14ac:dyDescent="0.2">
      <c r="A138" s="23" t="s">
        <v>13</v>
      </c>
      <c r="B138" s="4">
        <v>14</v>
      </c>
      <c r="C138" s="4">
        <v>5</v>
      </c>
      <c r="D138" s="5">
        <v>319077.95</v>
      </c>
      <c r="E138" s="5">
        <v>202708.5</v>
      </c>
      <c r="F138" s="5">
        <f>SUM(D138-E138)</f>
        <v>116369.45000000001</v>
      </c>
      <c r="G138" s="5">
        <v>30256.06</v>
      </c>
    </row>
    <row r="139" spans="1:7" x14ac:dyDescent="0.2">
      <c r="A139" s="23" t="s">
        <v>14</v>
      </c>
      <c r="B139" s="4">
        <v>110</v>
      </c>
      <c r="C139" s="4">
        <v>4</v>
      </c>
      <c r="D139" s="5">
        <v>6260125.6500000004</v>
      </c>
      <c r="E139" s="5">
        <v>4534843.6500000004</v>
      </c>
      <c r="F139" s="5">
        <f>SUM(D139-E139)</f>
        <v>1725282</v>
      </c>
      <c r="G139" s="5">
        <v>560716.65</v>
      </c>
    </row>
    <row r="140" spans="1:7" x14ac:dyDescent="0.2">
      <c r="A140" s="27" t="s">
        <v>15</v>
      </c>
      <c r="B140" s="27">
        <f t="shared" ref="B140:G140" si="18">SUM(B137:B139)</f>
        <v>160</v>
      </c>
      <c r="C140" s="27">
        <f t="shared" si="18"/>
        <v>21</v>
      </c>
      <c r="D140" s="46">
        <f t="shared" si="18"/>
        <v>8079043</v>
      </c>
      <c r="E140" s="46">
        <f t="shared" si="18"/>
        <v>5794751</v>
      </c>
      <c r="F140" s="46">
        <f t="shared" si="18"/>
        <v>2284292</v>
      </c>
      <c r="G140" s="46">
        <f t="shared" si="18"/>
        <v>706059.25</v>
      </c>
    </row>
    <row r="141" spans="1:7" x14ac:dyDescent="0.2">
      <c r="A141" s="29"/>
      <c r="B141" s="29"/>
      <c r="C141" s="29"/>
      <c r="D141" s="48"/>
      <c r="E141" s="48"/>
      <c r="F141" s="48"/>
      <c r="G141" s="48"/>
    </row>
    <row r="142" spans="1:7" ht="13.5" thickBot="1" x14ac:dyDescent="0.25">
      <c r="A142" s="21" t="s">
        <v>35</v>
      </c>
      <c r="B142" s="21"/>
      <c r="C142" s="29"/>
      <c r="D142" s="48"/>
      <c r="E142" s="48"/>
      <c r="F142" s="48"/>
      <c r="G142" s="48"/>
    </row>
    <row r="143" spans="1:7" ht="13.5" thickTop="1" x14ac:dyDescent="0.2">
      <c r="A143" s="30" t="s">
        <v>1</v>
      </c>
      <c r="B143" s="31" t="s">
        <v>2</v>
      </c>
      <c r="C143" s="31" t="s">
        <v>2</v>
      </c>
      <c r="D143" s="49" t="s">
        <v>7</v>
      </c>
      <c r="E143" s="49" t="s">
        <v>7</v>
      </c>
      <c r="F143" s="49" t="s">
        <v>5</v>
      </c>
      <c r="G143" s="50" t="s">
        <v>10</v>
      </c>
    </row>
    <row r="144" spans="1:7" ht="13.5" thickBot="1" x14ac:dyDescent="0.25">
      <c r="A144" s="33" t="s">
        <v>0</v>
      </c>
      <c r="B144" s="34" t="s">
        <v>3</v>
      </c>
      <c r="C144" s="34" t="s">
        <v>4</v>
      </c>
      <c r="D144" s="51" t="s">
        <v>8</v>
      </c>
      <c r="E144" s="51" t="s">
        <v>9</v>
      </c>
      <c r="F144" s="51" t="s">
        <v>6</v>
      </c>
      <c r="G144" s="52" t="s">
        <v>11</v>
      </c>
    </row>
    <row r="145" spans="1:7" ht="13.5" thickTop="1" x14ac:dyDescent="0.2">
      <c r="A145" s="23" t="s">
        <v>13</v>
      </c>
      <c r="B145" s="4">
        <v>3</v>
      </c>
      <c r="C145" s="4">
        <v>1</v>
      </c>
      <c r="D145" s="5">
        <v>138785</v>
      </c>
      <c r="E145" s="5">
        <v>92685.35</v>
      </c>
      <c r="F145" s="5">
        <f>SUM(D145-E145)</f>
        <v>46099.649999999994</v>
      </c>
      <c r="G145" s="5">
        <v>11985.91</v>
      </c>
    </row>
    <row r="146" spans="1:7" x14ac:dyDescent="0.2">
      <c r="A146" s="23" t="s">
        <v>14</v>
      </c>
      <c r="B146" s="4">
        <v>75</v>
      </c>
      <c r="C146" s="4">
        <v>2</v>
      </c>
      <c r="D146" s="5">
        <v>3858170.35</v>
      </c>
      <c r="E146" s="5">
        <v>2773551.2</v>
      </c>
      <c r="F146" s="5">
        <f>SUM(D146-E146)</f>
        <v>1084619.1499999999</v>
      </c>
      <c r="G146" s="5">
        <v>352501.22</v>
      </c>
    </row>
    <row r="147" spans="1:7" x14ac:dyDescent="0.2">
      <c r="A147" s="27" t="s">
        <v>15</v>
      </c>
      <c r="B147" s="27">
        <f t="shared" ref="B147:G147" si="19">SUM(B145:B146)</f>
        <v>78</v>
      </c>
      <c r="C147" s="27">
        <f t="shared" si="19"/>
        <v>3</v>
      </c>
      <c r="D147" s="46">
        <f t="shared" si="19"/>
        <v>3996955.35</v>
      </c>
      <c r="E147" s="46">
        <f t="shared" si="19"/>
        <v>2866236.5500000003</v>
      </c>
      <c r="F147" s="46">
        <f t="shared" si="19"/>
        <v>1130718.7999999998</v>
      </c>
      <c r="G147" s="46">
        <f t="shared" si="19"/>
        <v>364487.12999999995</v>
      </c>
    </row>
    <row r="148" spans="1:7" x14ac:dyDescent="0.2">
      <c r="A148" s="29"/>
      <c r="B148" s="29"/>
      <c r="C148" s="29"/>
      <c r="D148" s="48"/>
      <c r="E148" s="48"/>
      <c r="F148" s="48"/>
      <c r="G148" s="48"/>
    </row>
    <row r="149" spans="1:7" ht="13.5" thickBot="1" x14ac:dyDescent="0.25">
      <c r="A149" s="21" t="s">
        <v>36</v>
      </c>
      <c r="B149" s="21"/>
      <c r="C149" s="29"/>
      <c r="D149" s="48"/>
      <c r="E149" s="48"/>
      <c r="F149" s="48"/>
      <c r="G149" s="48"/>
    </row>
    <row r="150" spans="1:7" ht="13.5" thickTop="1" x14ac:dyDescent="0.2">
      <c r="A150" s="30" t="s">
        <v>1</v>
      </c>
      <c r="B150" s="31" t="s">
        <v>2</v>
      </c>
      <c r="C150" s="31" t="s">
        <v>2</v>
      </c>
      <c r="D150" s="49" t="s">
        <v>7</v>
      </c>
      <c r="E150" s="49" t="s">
        <v>7</v>
      </c>
      <c r="F150" s="49" t="s">
        <v>5</v>
      </c>
      <c r="G150" s="50" t="s">
        <v>10</v>
      </c>
    </row>
    <row r="151" spans="1:7" ht="13.5" thickBot="1" x14ac:dyDescent="0.25">
      <c r="A151" s="33" t="s">
        <v>0</v>
      </c>
      <c r="B151" s="34" t="s">
        <v>3</v>
      </c>
      <c r="C151" s="34" t="s">
        <v>4</v>
      </c>
      <c r="D151" s="51" t="s">
        <v>8</v>
      </c>
      <c r="E151" s="51" t="s">
        <v>9</v>
      </c>
      <c r="F151" s="51" t="s">
        <v>6</v>
      </c>
      <c r="G151" s="52" t="s">
        <v>11</v>
      </c>
    </row>
    <row r="152" spans="1:7" ht="13.5" thickTop="1" x14ac:dyDescent="0.2">
      <c r="A152" s="23" t="s">
        <v>12</v>
      </c>
      <c r="B152" s="4">
        <v>66</v>
      </c>
      <c r="C152" s="4">
        <v>22</v>
      </c>
      <c r="D152" s="5">
        <v>2137984.4</v>
      </c>
      <c r="E152" s="5">
        <v>1453064.9</v>
      </c>
      <c r="F152" s="5">
        <f>SUM(D152-E152)</f>
        <v>684919.5</v>
      </c>
      <c r="G152" s="5">
        <v>178079.07</v>
      </c>
    </row>
    <row r="153" spans="1:7" x14ac:dyDescent="0.2">
      <c r="A153" s="23" t="s">
        <v>13</v>
      </c>
      <c r="B153" s="4">
        <v>87</v>
      </c>
      <c r="C153" s="4">
        <v>31</v>
      </c>
      <c r="D153" s="5">
        <v>2835829.85</v>
      </c>
      <c r="E153" s="5">
        <v>1893384.1</v>
      </c>
      <c r="F153" s="5">
        <f>SUM(D153-E153)</f>
        <v>942445.75</v>
      </c>
      <c r="G153" s="5">
        <v>245035.9</v>
      </c>
    </row>
    <row r="154" spans="1:7" x14ac:dyDescent="0.2">
      <c r="A154" s="23" t="s">
        <v>17</v>
      </c>
      <c r="B154" s="4">
        <v>165</v>
      </c>
      <c r="C154" s="4">
        <v>2</v>
      </c>
      <c r="D154" s="5">
        <v>6531411</v>
      </c>
      <c r="E154" s="5">
        <v>4653413</v>
      </c>
      <c r="F154" s="5">
        <f>SUM(D154-E154)</f>
        <v>1877998</v>
      </c>
      <c r="G154" s="5">
        <v>338039.64</v>
      </c>
    </row>
    <row r="155" spans="1:7" x14ac:dyDescent="0.2">
      <c r="A155" s="23" t="s">
        <v>14</v>
      </c>
      <c r="B155" s="4">
        <v>90</v>
      </c>
      <c r="C155" s="4">
        <v>2</v>
      </c>
      <c r="D155" s="5">
        <v>7260657.0999999996</v>
      </c>
      <c r="E155" s="5">
        <v>5109585.9000000004</v>
      </c>
      <c r="F155" s="5">
        <f>SUM(D155-E155)</f>
        <v>2151071.1999999993</v>
      </c>
      <c r="G155" s="5">
        <v>699098.14</v>
      </c>
    </row>
    <row r="156" spans="1:7" x14ac:dyDescent="0.2">
      <c r="A156" s="27" t="s">
        <v>15</v>
      </c>
      <c r="B156" s="27">
        <f t="shared" ref="B156:G156" si="20">SUM(B152:B155)</f>
        <v>408</v>
      </c>
      <c r="C156" s="27">
        <f t="shared" si="20"/>
        <v>57</v>
      </c>
      <c r="D156" s="46">
        <f t="shared" si="20"/>
        <v>18765882.350000001</v>
      </c>
      <c r="E156" s="46">
        <f t="shared" si="20"/>
        <v>13109447.9</v>
      </c>
      <c r="F156" s="46">
        <f t="shared" si="20"/>
        <v>5656434.4499999993</v>
      </c>
      <c r="G156" s="46">
        <f t="shared" si="20"/>
        <v>1460252.75</v>
      </c>
    </row>
    <row r="157" spans="1:7" x14ac:dyDescent="0.2">
      <c r="A157" s="23"/>
      <c r="B157" s="23"/>
      <c r="C157" s="23"/>
      <c r="D157" s="48"/>
      <c r="E157" s="48"/>
      <c r="F157" s="48"/>
      <c r="G157" s="48"/>
    </row>
    <row r="158" spans="1:7" ht="13.5" thickBot="1" x14ac:dyDescent="0.25">
      <c r="A158" s="21" t="s">
        <v>37</v>
      </c>
      <c r="B158" s="21"/>
      <c r="C158" s="29"/>
      <c r="D158" s="48"/>
      <c r="E158" s="48"/>
      <c r="F158" s="48"/>
      <c r="G158" s="48"/>
    </row>
    <row r="159" spans="1:7" ht="13.5" thickTop="1" x14ac:dyDescent="0.2">
      <c r="A159" s="30" t="s">
        <v>1</v>
      </c>
      <c r="B159" s="31" t="s">
        <v>2</v>
      </c>
      <c r="C159" s="31" t="s">
        <v>2</v>
      </c>
      <c r="D159" s="49" t="s">
        <v>7</v>
      </c>
      <c r="E159" s="49" t="s">
        <v>7</v>
      </c>
      <c r="F159" s="49" t="s">
        <v>5</v>
      </c>
      <c r="G159" s="50" t="s">
        <v>10</v>
      </c>
    </row>
    <row r="160" spans="1:7" ht="13.5" thickBot="1" x14ac:dyDescent="0.25">
      <c r="A160" s="33" t="s">
        <v>0</v>
      </c>
      <c r="B160" s="34" t="s">
        <v>3</v>
      </c>
      <c r="C160" s="34" t="s">
        <v>4</v>
      </c>
      <c r="D160" s="51" t="s">
        <v>8</v>
      </c>
      <c r="E160" s="51" t="s">
        <v>9</v>
      </c>
      <c r="F160" s="51" t="s">
        <v>6</v>
      </c>
      <c r="G160" s="52" t="s">
        <v>11</v>
      </c>
    </row>
    <row r="161" spans="1:7" ht="13.5" thickTop="1" x14ac:dyDescent="0.2">
      <c r="A161" s="23" t="s">
        <v>12</v>
      </c>
      <c r="B161" s="4">
        <v>24</v>
      </c>
      <c r="C161" s="4">
        <v>8</v>
      </c>
      <c r="D161" s="5">
        <v>1359326</v>
      </c>
      <c r="E161" s="5">
        <v>959221.8</v>
      </c>
      <c r="F161" s="5">
        <f>SUM(D161-E161)</f>
        <v>400104.19999999995</v>
      </c>
      <c r="G161" s="5">
        <v>104027.09</v>
      </c>
    </row>
    <row r="162" spans="1:7" x14ac:dyDescent="0.2">
      <c r="A162" s="23" t="s">
        <v>13</v>
      </c>
      <c r="B162" s="4">
        <v>24</v>
      </c>
      <c r="C162" s="4">
        <v>8</v>
      </c>
      <c r="D162" s="5">
        <v>1089691</v>
      </c>
      <c r="E162" s="5">
        <v>746858.25</v>
      </c>
      <c r="F162" s="5">
        <f>SUM(D162-E162)</f>
        <v>342832.75</v>
      </c>
      <c r="G162" s="5">
        <v>89136.52</v>
      </c>
    </row>
    <row r="163" spans="1:7" x14ac:dyDescent="0.2">
      <c r="A163" s="23" t="s">
        <v>17</v>
      </c>
      <c r="B163" s="4">
        <v>134</v>
      </c>
      <c r="C163" s="4">
        <v>2</v>
      </c>
      <c r="D163" s="5">
        <v>5127743</v>
      </c>
      <c r="E163" s="5">
        <v>3900855.8</v>
      </c>
      <c r="F163" s="5">
        <f>SUM(D163-E163)</f>
        <v>1226887.2000000002</v>
      </c>
      <c r="G163" s="5">
        <v>220839.7</v>
      </c>
    </row>
    <row r="164" spans="1:7" x14ac:dyDescent="0.2">
      <c r="A164" s="23" t="s">
        <v>14</v>
      </c>
      <c r="B164" s="4">
        <v>81</v>
      </c>
      <c r="C164" s="4">
        <v>2</v>
      </c>
      <c r="D164" s="5">
        <v>5189760</v>
      </c>
      <c r="E164" s="5">
        <v>3743014.85</v>
      </c>
      <c r="F164" s="5">
        <f>SUM(D164-E164)</f>
        <v>1446745.15</v>
      </c>
      <c r="G164" s="5">
        <v>470192.17</v>
      </c>
    </row>
    <row r="165" spans="1:7" x14ac:dyDescent="0.2">
      <c r="A165" s="27" t="s">
        <v>15</v>
      </c>
      <c r="B165" s="27">
        <f t="shared" ref="B165:G165" si="21">SUM(B161:B164)</f>
        <v>263</v>
      </c>
      <c r="C165" s="27">
        <f t="shared" si="21"/>
        <v>20</v>
      </c>
      <c r="D165" s="46">
        <f t="shared" si="21"/>
        <v>12766520</v>
      </c>
      <c r="E165" s="46">
        <f t="shared" si="21"/>
        <v>9349950.6999999993</v>
      </c>
      <c r="F165" s="46">
        <f t="shared" si="21"/>
        <v>3416569.3</v>
      </c>
      <c r="G165" s="46">
        <f t="shared" si="21"/>
        <v>884195.48</v>
      </c>
    </row>
    <row r="166" spans="1:7" x14ac:dyDescent="0.2">
      <c r="A166" s="29"/>
      <c r="B166" s="29"/>
      <c r="C166" s="29"/>
      <c r="D166" s="48"/>
      <c r="E166" s="48"/>
      <c r="F166" s="48"/>
      <c r="G166" s="48"/>
    </row>
    <row r="167" spans="1:7" ht="13.5" thickBot="1" x14ac:dyDescent="0.25">
      <c r="A167" s="21" t="s">
        <v>38</v>
      </c>
      <c r="B167" s="21"/>
      <c r="C167" s="29"/>
      <c r="D167" s="48"/>
      <c r="E167" s="48"/>
      <c r="F167" s="48"/>
      <c r="G167" s="48"/>
    </row>
    <row r="168" spans="1:7" ht="13.5" thickTop="1" x14ac:dyDescent="0.2">
      <c r="A168" s="30" t="s">
        <v>1</v>
      </c>
      <c r="B168" s="31" t="s">
        <v>2</v>
      </c>
      <c r="C168" s="31" t="s">
        <v>2</v>
      </c>
      <c r="D168" s="49" t="s">
        <v>7</v>
      </c>
      <c r="E168" s="49" t="s">
        <v>7</v>
      </c>
      <c r="F168" s="49" t="s">
        <v>5</v>
      </c>
      <c r="G168" s="50" t="s">
        <v>10</v>
      </c>
    </row>
    <row r="169" spans="1:7" ht="13.5" thickBot="1" x14ac:dyDescent="0.25">
      <c r="A169" s="33" t="s">
        <v>0</v>
      </c>
      <c r="B169" s="34" t="s">
        <v>3</v>
      </c>
      <c r="C169" s="34" t="s">
        <v>4</v>
      </c>
      <c r="D169" s="51" t="s">
        <v>8</v>
      </c>
      <c r="E169" s="51" t="s">
        <v>9</v>
      </c>
      <c r="F169" s="51" t="s">
        <v>6</v>
      </c>
      <c r="G169" s="52" t="s">
        <v>11</v>
      </c>
    </row>
    <row r="170" spans="1:7" ht="13.5" thickTop="1" x14ac:dyDescent="0.2">
      <c r="A170" s="23" t="s">
        <v>12</v>
      </c>
      <c r="B170" s="4">
        <v>3</v>
      </c>
      <c r="C170" s="4">
        <v>1</v>
      </c>
      <c r="D170" s="5">
        <v>412227.05</v>
      </c>
      <c r="E170" s="5">
        <v>319378</v>
      </c>
      <c r="F170" s="5">
        <f>SUM(D170-E170)</f>
        <v>92849.049999999988</v>
      </c>
      <c r="G170" s="5">
        <v>24140.75</v>
      </c>
    </row>
    <row r="171" spans="1:7" x14ac:dyDescent="0.2">
      <c r="A171" s="23" t="s">
        <v>14</v>
      </c>
      <c r="B171" s="4">
        <v>471</v>
      </c>
      <c r="C171" s="4">
        <v>10</v>
      </c>
      <c r="D171" s="5">
        <v>37781315.549999997</v>
      </c>
      <c r="E171" s="5">
        <v>27605947.149999999</v>
      </c>
      <c r="F171" s="5">
        <f>SUM(D171-E171)</f>
        <v>10175368.399999999</v>
      </c>
      <c r="G171" s="5">
        <v>3306994.73</v>
      </c>
    </row>
    <row r="172" spans="1:7" x14ac:dyDescent="0.2">
      <c r="A172" s="27" t="s">
        <v>15</v>
      </c>
      <c r="B172" s="27">
        <f t="shared" ref="B172:G172" si="22">SUM(B170:B171)</f>
        <v>474</v>
      </c>
      <c r="C172" s="27">
        <f t="shared" si="22"/>
        <v>11</v>
      </c>
      <c r="D172" s="46">
        <f t="shared" si="22"/>
        <v>38193542.599999994</v>
      </c>
      <c r="E172" s="46">
        <f t="shared" si="22"/>
        <v>27925325.149999999</v>
      </c>
      <c r="F172" s="46">
        <f t="shared" si="22"/>
        <v>10268217.449999999</v>
      </c>
      <c r="G172" s="46">
        <f t="shared" si="22"/>
        <v>3331135.48</v>
      </c>
    </row>
    <row r="173" spans="1:7" x14ac:dyDescent="0.2">
      <c r="A173" s="29"/>
      <c r="B173" s="29"/>
      <c r="C173" s="29"/>
      <c r="D173" s="48"/>
      <c r="E173" s="48"/>
      <c r="F173" s="48"/>
      <c r="G173" s="48"/>
    </row>
    <row r="174" spans="1:7" ht="13.5" thickBot="1" x14ac:dyDescent="0.25">
      <c r="A174" s="21" t="s">
        <v>39</v>
      </c>
      <c r="B174" s="21"/>
      <c r="C174" s="29"/>
      <c r="D174" s="48"/>
      <c r="E174" s="48"/>
      <c r="F174" s="48"/>
      <c r="G174" s="48"/>
    </row>
    <row r="175" spans="1:7" ht="13.5" thickTop="1" x14ac:dyDescent="0.2">
      <c r="A175" s="30" t="s">
        <v>1</v>
      </c>
      <c r="B175" s="31" t="s">
        <v>2</v>
      </c>
      <c r="C175" s="31" t="s">
        <v>2</v>
      </c>
      <c r="D175" s="49" t="s">
        <v>7</v>
      </c>
      <c r="E175" s="49" t="s">
        <v>7</v>
      </c>
      <c r="F175" s="49" t="s">
        <v>5</v>
      </c>
      <c r="G175" s="50" t="s">
        <v>10</v>
      </c>
    </row>
    <row r="176" spans="1:7" ht="13.5" thickBot="1" x14ac:dyDescent="0.25">
      <c r="A176" s="33" t="s">
        <v>0</v>
      </c>
      <c r="B176" s="34" t="s">
        <v>3</v>
      </c>
      <c r="C176" s="34" t="s">
        <v>4</v>
      </c>
      <c r="D176" s="51" t="s">
        <v>8</v>
      </c>
      <c r="E176" s="51" t="s">
        <v>9</v>
      </c>
      <c r="F176" s="51" t="s">
        <v>6</v>
      </c>
      <c r="G176" s="52" t="s">
        <v>11</v>
      </c>
    </row>
    <row r="177" spans="1:7" ht="13.5" thickTop="1" x14ac:dyDescent="0.2">
      <c r="A177" s="23" t="s">
        <v>12</v>
      </c>
      <c r="B177" s="4">
        <v>18</v>
      </c>
      <c r="C177" s="4">
        <v>6</v>
      </c>
      <c r="D177" s="5">
        <v>534301.94999999995</v>
      </c>
      <c r="E177" s="5">
        <v>379245.7</v>
      </c>
      <c r="F177" s="5">
        <f>SUM(D177-E177)</f>
        <v>155056.24999999994</v>
      </c>
      <c r="G177" s="5">
        <v>40314.629999999997</v>
      </c>
    </row>
    <row r="178" spans="1:7" x14ac:dyDescent="0.2">
      <c r="A178" s="23" t="s">
        <v>13</v>
      </c>
      <c r="B178" s="4">
        <v>9</v>
      </c>
      <c r="C178" s="4">
        <v>3</v>
      </c>
      <c r="D178" s="5">
        <v>231838</v>
      </c>
      <c r="E178" s="5">
        <v>166560.5</v>
      </c>
      <c r="F178" s="5">
        <f>SUM(D178-E178)</f>
        <v>65277.5</v>
      </c>
      <c r="G178" s="5">
        <v>16972.150000000001</v>
      </c>
    </row>
    <row r="179" spans="1:7" x14ac:dyDescent="0.2">
      <c r="A179" s="23" t="s">
        <v>14</v>
      </c>
      <c r="B179" s="4">
        <v>290</v>
      </c>
      <c r="C179" s="4">
        <v>7</v>
      </c>
      <c r="D179" s="5">
        <v>17640302.25</v>
      </c>
      <c r="E179" s="5">
        <v>12754954.15</v>
      </c>
      <c r="F179" s="5">
        <f>SUM(D179-E179)</f>
        <v>4885348.0999999996</v>
      </c>
      <c r="G179" s="5">
        <v>1587738.13</v>
      </c>
    </row>
    <row r="180" spans="1:7" x14ac:dyDescent="0.2">
      <c r="A180" s="27" t="s">
        <v>15</v>
      </c>
      <c r="B180" s="27">
        <f t="shared" ref="B180:G180" si="23">SUM(B177:B179)</f>
        <v>317</v>
      </c>
      <c r="C180" s="27">
        <f t="shared" si="23"/>
        <v>16</v>
      </c>
      <c r="D180" s="46">
        <f t="shared" si="23"/>
        <v>18406442.199999999</v>
      </c>
      <c r="E180" s="46">
        <f t="shared" si="23"/>
        <v>13300760.35</v>
      </c>
      <c r="F180" s="46">
        <f t="shared" si="23"/>
        <v>5105681.8499999996</v>
      </c>
      <c r="G180" s="46">
        <f t="shared" si="23"/>
        <v>1645024.91</v>
      </c>
    </row>
    <row r="181" spans="1:7" x14ac:dyDescent="0.2">
      <c r="A181" s="29"/>
      <c r="B181" s="29"/>
      <c r="C181" s="29"/>
      <c r="D181" s="48"/>
      <c r="E181" s="48"/>
      <c r="F181" s="48"/>
      <c r="G181" s="48"/>
    </row>
    <row r="182" spans="1:7" ht="13.5" thickBot="1" x14ac:dyDescent="0.25">
      <c r="A182" s="21" t="s">
        <v>40</v>
      </c>
      <c r="B182" s="21"/>
      <c r="C182" s="29"/>
      <c r="D182" s="48"/>
      <c r="E182" s="48"/>
      <c r="F182" s="48"/>
      <c r="G182" s="48"/>
    </row>
    <row r="183" spans="1:7" ht="13.5" thickTop="1" x14ac:dyDescent="0.2">
      <c r="A183" s="30" t="s">
        <v>1</v>
      </c>
      <c r="B183" s="31" t="s">
        <v>2</v>
      </c>
      <c r="C183" s="31" t="s">
        <v>2</v>
      </c>
      <c r="D183" s="49" t="s">
        <v>7</v>
      </c>
      <c r="E183" s="49" t="s">
        <v>7</v>
      </c>
      <c r="F183" s="49" t="s">
        <v>5</v>
      </c>
      <c r="G183" s="50" t="s">
        <v>10</v>
      </c>
    </row>
    <row r="184" spans="1:7" ht="13.5" thickBot="1" x14ac:dyDescent="0.25">
      <c r="A184" s="33" t="s">
        <v>0</v>
      </c>
      <c r="B184" s="34" t="s">
        <v>3</v>
      </c>
      <c r="C184" s="34" t="s">
        <v>4</v>
      </c>
      <c r="D184" s="51" t="s">
        <v>8</v>
      </c>
      <c r="E184" s="51" t="s">
        <v>9</v>
      </c>
      <c r="F184" s="51" t="s">
        <v>6</v>
      </c>
      <c r="G184" s="52" t="s">
        <v>11</v>
      </c>
    </row>
    <row r="185" spans="1:7" ht="13.5" thickTop="1" x14ac:dyDescent="0.2">
      <c r="A185" s="23" t="s">
        <v>12</v>
      </c>
      <c r="B185" s="4">
        <v>42</v>
      </c>
      <c r="C185" s="4">
        <v>14</v>
      </c>
      <c r="D185" s="5">
        <v>1658401</v>
      </c>
      <c r="E185" s="5">
        <v>1107211.7</v>
      </c>
      <c r="F185" s="5">
        <f>SUM(D185-E185)</f>
        <v>551189.30000000005</v>
      </c>
      <c r="G185" s="5">
        <v>143309.22</v>
      </c>
    </row>
    <row r="186" spans="1:7" x14ac:dyDescent="0.2">
      <c r="A186" s="23" t="s">
        <v>13</v>
      </c>
      <c r="B186" s="4">
        <v>15</v>
      </c>
      <c r="C186" s="4">
        <v>6</v>
      </c>
      <c r="D186" s="5">
        <v>215842</v>
      </c>
      <c r="E186" s="5">
        <v>151124.4</v>
      </c>
      <c r="F186" s="5">
        <f>SUM(D186-E186)</f>
        <v>64717.600000000006</v>
      </c>
      <c r="G186" s="5">
        <v>16826.580000000002</v>
      </c>
    </row>
    <row r="187" spans="1:7" x14ac:dyDescent="0.2">
      <c r="A187" s="23" t="s">
        <v>17</v>
      </c>
      <c r="B187" s="4">
        <v>79</v>
      </c>
      <c r="C187" s="4">
        <v>1</v>
      </c>
      <c r="D187" s="5">
        <v>3355705.25</v>
      </c>
      <c r="E187" s="5">
        <v>2499395.9500000002</v>
      </c>
      <c r="F187" s="5">
        <f>SUM(D187-E187)</f>
        <v>856309.29999999981</v>
      </c>
      <c r="G187" s="5">
        <v>154135.67000000001</v>
      </c>
    </row>
    <row r="188" spans="1:7" x14ac:dyDescent="0.2">
      <c r="A188" s="23" t="s">
        <v>14</v>
      </c>
      <c r="B188" s="4">
        <v>230</v>
      </c>
      <c r="C188" s="4">
        <v>6</v>
      </c>
      <c r="D188" s="5">
        <v>15031912.65</v>
      </c>
      <c r="E188" s="5">
        <v>11254549.6</v>
      </c>
      <c r="F188" s="5">
        <f>SUM(D188-E188)</f>
        <v>3777363.0500000007</v>
      </c>
      <c r="G188" s="5">
        <v>1227642.99</v>
      </c>
    </row>
    <row r="189" spans="1:7" x14ac:dyDescent="0.2">
      <c r="A189" s="27" t="s">
        <v>15</v>
      </c>
      <c r="B189" s="27">
        <f t="shared" ref="B189:G189" si="24">SUM(B185:B188)</f>
        <v>366</v>
      </c>
      <c r="C189" s="27">
        <f t="shared" si="24"/>
        <v>27</v>
      </c>
      <c r="D189" s="46">
        <f t="shared" si="24"/>
        <v>20261860.899999999</v>
      </c>
      <c r="E189" s="46">
        <f t="shared" si="24"/>
        <v>15012281.649999999</v>
      </c>
      <c r="F189" s="46">
        <f t="shared" si="24"/>
        <v>5249579.25</v>
      </c>
      <c r="G189" s="46">
        <f t="shared" si="24"/>
        <v>1541914.46</v>
      </c>
    </row>
    <row r="190" spans="1:7" x14ac:dyDescent="0.2">
      <c r="A190" s="29"/>
      <c r="B190" s="29"/>
      <c r="C190" s="29"/>
      <c r="D190" s="48"/>
      <c r="E190" s="48"/>
      <c r="F190" s="48"/>
      <c r="G190" s="48"/>
    </row>
    <row r="191" spans="1:7" ht="13.5" thickBot="1" x14ac:dyDescent="0.25">
      <c r="A191" s="21" t="s">
        <v>41</v>
      </c>
      <c r="B191" s="21"/>
      <c r="C191" s="29"/>
      <c r="D191" s="48"/>
      <c r="E191" s="48"/>
      <c r="F191" s="48"/>
      <c r="G191" s="48"/>
    </row>
    <row r="192" spans="1:7" ht="13.5" thickTop="1" x14ac:dyDescent="0.2">
      <c r="A192" s="30"/>
      <c r="B192" s="31" t="s">
        <v>2</v>
      </c>
      <c r="C192" s="31" t="s">
        <v>2</v>
      </c>
      <c r="D192" s="49" t="s">
        <v>7</v>
      </c>
      <c r="E192" s="49" t="s">
        <v>7</v>
      </c>
      <c r="F192" s="49" t="s">
        <v>5</v>
      </c>
      <c r="G192" s="50" t="s">
        <v>10</v>
      </c>
    </row>
    <row r="193" spans="1:7" ht="13.5" thickBot="1" x14ac:dyDescent="0.25">
      <c r="A193" s="33" t="s">
        <v>0</v>
      </c>
      <c r="B193" s="34" t="s">
        <v>3</v>
      </c>
      <c r="C193" s="34" t="s">
        <v>4</v>
      </c>
      <c r="D193" s="51" t="s">
        <v>8</v>
      </c>
      <c r="E193" s="51" t="s">
        <v>9</v>
      </c>
      <c r="F193" s="51" t="s">
        <v>6</v>
      </c>
      <c r="G193" s="52" t="s">
        <v>11</v>
      </c>
    </row>
    <row r="194" spans="1:7" ht="13.5" thickTop="1" x14ac:dyDescent="0.2">
      <c r="A194" s="23" t="s">
        <v>12</v>
      </c>
      <c r="B194" s="4">
        <v>72</v>
      </c>
      <c r="C194" s="4">
        <v>24</v>
      </c>
      <c r="D194" s="5">
        <v>2111720</v>
      </c>
      <c r="E194" s="5">
        <v>1490994.7</v>
      </c>
      <c r="F194" s="5">
        <f>SUM(D194-E194)</f>
        <v>620725.30000000005</v>
      </c>
      <c r="G194" s="5">
        <v>161388.57999999999</v>
      </c>
    </row>
    <row r="195" spans="1:7" x14ac:dyDescent="0.2">
      <c r="A195" s="23" t="s">
        <v>13</v>
      </c>
      <c r="B195" s="4">
        <v>36</v>
      </c>
      <c r="C195" s="4">
        <v>12</v>
      </c>
      <c r="D195" s="5">
        <v>1221802</v>
      </c>
      <c r="E195" s="5">
        <v>839224.75</v>
      </c>
      <c r="F195" s="5">
        <f>SUM(D195-E195)</f>
        <v>382577.25</v>
      </c>
      <c r="G195" s="5">
        <v>99470.09</v>
      </c>
    </row>
    <row r="196" spans="1:7" x14ac:dyDescent="0.2">
      <c r="A196" s="23" t="s">
        <v>17</v>
      </c>
      <c r="B196" s="4">
        <v>14</v>
      </c>
      <c r="C196" s="4">
        <v>1</v>
      </c>
      <c r="D196" s="5">
        <v>168863</v>
      </c>
      <c r="E196" s="5">
        <v>126484.35</v>
      </c>
      <c r="F196" s="5">
        <f>SUM(D196-E196)</f>
        <v>42378.649999999994</v>
      </c>
      <c r="G196" s="5">
        <v>7628.16</v>
      </c>
    </row>
    <row r="197" spans="1:7" x14ac:dyDescent="0.2">
      <c r="A197" s="23" t="s">
        <v>14</v>
      </c>
      <c r="B197" s="4">
        <v>378</v>
      </c>
      <c r="C197" s="4">
        <v>9</v>
      </c>
      <c r="D197" s="5">
        <v>24647832.850000001</v>
      </c>
      <c r="E197" s="5">
        <v>17931433.850000001</v>
      </c>
      <c r="F197" s="5">
        <f>SUM(D197-E197)</f>
        <v>6716399</v>
      </c>
      <c r="G197" s="5">
        <v>2182829.6800000002</v>
      </c>
    </row>
    <row r="198" spans="1:7" x14ac:dyDescent="0.2">
      <c r="A198" s="27" t="s">
        <v>15</v>
      </c>
      <c r="B198" s="27">
        <f t="shared" ref="B198:G198" si="25">SUM(B194:B197)</f>
        <v>500</v>
      </c>
      <c r="C198" s="27">
        <f t="shared" si="25"/>
        <v>46</v>
      </c>
      <c r="D198" s="46">
        <f t="shared" si="25"/>
        <v>28150217.850000001</v>
      </c>
      <c r="E198" s="46">
        <f t="shared" si="25"/>
        <v>20388137.650000002</v>
      </c>
      <c r="F198" s="46">
        <f t="shared" si="25"/>
        <v>7762080.2000000002</v>
      </c>
      <c r="G198" s="46">
        <f t="shared" si="25"/>
        <v>2451316.5100000002</v>
      </c>
    </row>
    <row r="199" spans="1:7" x14ac:dyDescent="0.2">
      <c r="A199" s="29"/>
      <c r="B199" s="29"/>
      <c r="C199" s="29"/>
      <c r="D199" s="48"/>
      <c r="E199" s="48"/>
      <c r="F199" s="48"/>
      <c r="G199" s="48"/>
    </row>
    <row r="200" spans="1:7" ht="13.5" thickBot="1" x14ac:dyDescent="0.25">
      <c r="A200" s="21" t="s">
        <v>42</v>
      </c>
      <c r="B200" s="21"/>
      <c r="C200" s="29"/>
      <c r="D200" s="48"/>
      <c r="E200" s="48"/>
      <c r="F200" s="48"/>
      <c r="G200" s="48"/>
    </row>
    <row r="201" spans="1:7" ht="13.5" thickTop="1" x14ac:dyDescent="0.2">
      <c r="A201" s="30" t="s">
        <v>1</v>
      </c>
      <c r="B201" s="31" t="s">
        <v>2</v>
      </c>
      <c r="C201" s="31" t="s">
        <v>2</v>
      </c>
      <c r="D201" s="49" t="s">
        <v>7</v>
      </c>
      <c r="E201" s="49" t="s">
        <v>7</v>
      </c>
      <c r="F201" s="49" t="s">
        <v>5</v>
      </c>
      <c r="G201" s="50" t="s">
        <v>10</v>
      </c>
    </row>
    <row r="202" spans="1:7" ht="13.5" thickBot="1" x14ac:dyDescent="0.25">
      <c r="A202" s="33" t="s">
        <v>0</v>
      </c>
      <c r="B202" s="34" t="s">
        <v>3</v>
      </c>
      <c r="C202" s="34" t="s">
        <v>4</v>
      </c>
      <c r="D202" s="51" t="s">
        <v>8</v>
      </c>
      <c r="E202" s="51" t="s">
        <v>9</v>
      </c>
      <c r="F202" s="51" t="s">
        <v>6</v>
      </c>
      <c r="G202" s="52" t="s">
        <v>11</v>
      </c>
    </row>
    <row r="203" spans="1:7" ht="13.5" thickTop="1" x14ac:dyDescent="0.2">
      <c r="A203" s="23" t="s">
        <v>12</v>
      </c>
      <c r="B203" s="2">
        <v>105</v>
      </c>
      <c r="C203" s="2">
        <v>36</v>
      </c>
      <c r="D203" s="1">
        <v>3230790.5</v>
      </c>
      <c r="E203" s="1">
        <v>2253544.15</v>
      </c>
      <c r="F203" s="1">
        <f>SUM(D203-E203)</f>
        <v>977246.35000000009</v>
      </c>
      <c r="G203" s="1">
        <v>254084.05</v>
      </c>
    </row>
    <row r="204" spans="1:7" x14ac:dyDescent="0.2">
      <c r="A204" s="23" t="s">
        <v>13</v>
      </c>
      <c r="B204" s="2">
        <v>39</v>
      </c>
      <c r="C204" s="2">
        <v>13</v>
      </c>
      <c r="D204" s="1">
        <v>627594</v>
      </c>
      <c r="E204" s="1">
        <v>437088.4</v>
      </c>
      <c r="F204" s="1">
        <f>SUM(D204-E204)</f>
        <v>190505.59999999998</v>
      </c>
      <c r="G204" s="1">
        <v>49531.46</v>
      </c>
    </row>
    <row r="205" spans="1:7" x14ac:dyDescent="0.2">
      <c r="A205" s="23" t="s">
        <v>16</v>
      </c>
      <c r="B205" s="2">
        <v>12</v>
      </c>
      <c r="C205" s="2">
        <v>1</v>
      </c>
      <c r="D205" s="1">
        <v>212911</v>
      </c>
      <c r="E205" s="1">
        <v>148532.6</v>
      </c>
      <c r="F205" s="1">
        <f>SUM(D205-E205)</f>
        <v>64378.399999999994</v>
      </c>
      <c r="G205" s="1">
        <v>16738.38</v>
      </c>
    </row>
    <row r="206" spans="1:7" x14ac:dyDescent="0.2">
      <c r="A206" s="23" t="s">
        <v>17</v>
      </c>
      <c r="B206" s="2">
        <v>70</v>
      </c>
      <c r="C206" s="2">
        <v>2</v>
      </c>
      <c r="D206" s="1">
        <v>1558172</v>
      </c>
      <c r="E206" s="1">
        <v>1162395.75</v>
      </c>
      <c r="F206" s="1">
        <f>SUM(D206-E206)</f>
        <v>395776.25</v>
      </c>
      <c r="G206" s="1">
        <v>71239.73</v>
      </c>
    </row>
    <row r="207" spans="1:7" x14ac:dyDescent="0.2">
      <c r="A207" s="23" t="s">
        <v>14</v>
      </c>
      <c r="B207" s="4">
        <v>683</v>
      </c>
      <c r="C207" s="4">
        <v>16</v>
      </c>
      <c r="D207" s="1">
        <v>60557759.850000001</v>
      </c>
      <c r="E207" s="5">
        <v>44014447.700000003</v>
      </c>
      <c r="F207" s="5">
        <f>SUM(D207-E207)</f>
        <v>16543312.149999999</v>
      </c>
      <c r="G207" s="5">
        <v>5376576.4500000002</v>
      </c>
    </row>
    <row r="208" spans="1:7" x14ac:dyDescent="0.2">
      <c r="A208" s="27" t="s">
        <v>15</v>
      </c>
      <c r="B208" s="27">
        <f t="shared" ref="B208:G208" si="26">SUM(B203:B207)</f>
        <v>909</v>
      </c>
      <c r="C208" s="27">
        <f t="shared" si="26"/>
        <v>68</v>
      </c>
      <c r="D208" s="46">
        <f t="shared" si="26"/>
        <v>66187227.350000001</v>
      </c>
      <c r="E208" s="46">
        <f t="shared" si="26"/>
        <v>48016008.600000001</v>
      </c>
      <c r="F208" s="46">
        <f t="shared" si="26"/>
        <v>18171218.75</v>
      </c>
      <c r="G208" s="46">
        <f t="shared" si="26"/>
        <v>5768170.0700000003</v>
      </c>
    </row>
    <row r="209" spans="1:7" x14ac:dyDescent="0.2">
      <c r="A209" s="29"/>
      <c r="B209" s="29"/>
      <c r="C209" s="29"/>
      <c r="D209" s="48"/>
      <c r="E209" s="48"/>
      <c r="F209" s="48"/>
      <c r="G209" s="48"/>
    </row>
    <row r="210" spans="1:7" ht="13.5" thickBot="1" x14ac:dyDescent="0.25">
      <c r="A210" s="21" t="s">
        <v>43</v>
      </c>
      <c r="B210" s="21"/>
      <c r="C210" s="29"/>
      <c r="D210" s="48"/>
      <c r="E210" s="48"/>
      <c r="F210" s="48"/>
      <c r="G210" s="48"/>
    </row>
    <row r="211" spans="1:7" ht="13.5" thickTop="1" x14ac:dyDescent="0.2">
      <c r="A211" s="30" t="s">
        <v>1</v>
      </c>
      <c r="B211" s="31" t="s">
        <v>2</v>
      </c>
      <c r="C211" s="31" t="s">
        <v>2</v>
      </c>
      <c r="D211" s="49" t="s">
        <v>7</v>
      </c>
      <c r="E211" s="49" t="s">
        <v>7</v>
      </c>
      <c r="F211" s="49" t="s">
        <v>5</v>
      </c>
      <c r="G211" s="50" t="s">
        <v>10</v>
      </c>
    </row>
    <row r="212" spans="1:7" ht="13.5" thickBot="1" x14ac:dyDescent="0.25">
      <c r="A212" s="33" t="s">
        <v>0</v>
      </c>
      <c r="B212" s="34" t="s">
        <v>3</v>
      </c>
      <c r="C212" s="34" t="s">
        <v>4</v>
      </c>
      <c r="D212" s="51" t="s">
        <v>8</v>
      </c>
      <c r="E212" s="51" t="s">
        <v>9</v>
      </c>
      <c r="F212" s="51" t="s">
        <v>6</v>
      </c>
      <c r="G212" s="52" t="s">
        <v>11</v>
      </c>
    </row>
    <row r="213" spans="1:7" ht="13.5" thickTop="1" x14ac:dyDescent="0.2">
      <c r="A213" s="23" t="s">
        <v>12</v>
      </c>
      <c r="B213" s="4">
        <v>90</v>
      </c>
      <c r="C213" s="4">
        <v>30</v>
      </c>
      <c r="D213" s="5">
        <v>2641988</v>
      </c>
      <c r="E213" s="5">
        <v>1851275.55</v>
      </c>
      <c r="F213" s="5">
        <f>SUM(D213-E213)</f>
        <v>790712.45</v>
      </c>
      <c r="G213" s="5">
        <v>205585.24</v>
      </c>
    </row>
    <row r="214" spans="1:7" x14ac:dyDescent="0.2">
      <c r="A214" s="23" t="s">
        <v>13</v>
      </c>
      <c r="B214" s="4">
        <v>12</v>
      </c>
      <c r="C214" s="4">
        <v>4</v>
      </c>
      <c r="D214" s="5">
        <v>95759</v>
      </c>
      <c r="E214" s="5">
        <v>66261.8</v>
      </c>
      <c r="F214" s="5">
        <f>SUM(D214-E214)</f>
        <v>29497.199999999997</v>
      </c>
      <c r="G214" s="5">
        <v>7669.27</v>
      </c>
    </row>
    <row r="215" spans="1:7" x14ac:dyDescent="0.2">
      <c r="A215" s="23" t="s">
        <v>16</v>
      </c>
      <c r="B215" s="4">
        <v>3</v>
      </c>
      <c r="C215" s="4">
        <v>1</v>
      </c>
      <c r="D215" s="5">
        <v>53374</v>
      </c>
      <c r="E215" s="5">
        <v>36958.449999999997</v>
      </c>
      <c r="F215" s="5">
        <f>SUM(D215-E215)</f>
        <v>16415.550000000003</v>
      </c>
      <c r="G215" s="5">
        <v>4268.04</v>
      </c>
    </row>
    <row r="216" spans="1:7" x14ac:dyDescent="0.2">
      <c r="A216" s="23" t="s">
        <v>14</v>
      </c>
      <c r="B216" s="4">
        <v>193</v>
      </c>
      <c r="C216" s="4">
        <v>5</v>
      </c>
      <c r="D216" s="5">
        <v>9753157</v>
      </c>
      <c r="E216" s="5">
        <v>7074157.5</v>
      </c>
      <c r="F216" s="5">
        <f>SUM(D216-E216)</f>
        <v>2678999.5</v>
      </c>
      <c r="G216" s="5">
        <v>870674.84</v>
      </c>
    </row>
    <row r="217" spans="1:7" x14ac:dyDescent="0.2">
      <c r="A217" s="27" t="s">
        <v>15</v>
      </c>
      <c r="B217" s="27">
        <f t="shared" ref="B217:G217" si="27">SUM(B213:B216)</f>
        <v>298</v>
      </c>
      <c r="C217" s="27">
        <f t="shared" si="27"/>
        <v>40</v>
      </c>
      <c r="D217" s="46">
        <f t="shared" si="27"/>
        <v>12544278</v>
      </c>
      <c r="E217" s="46">
        <f t="shared" si="27"/>
        <v>9028653.3000000007</v>
      </c>
      <c r="F217" s="46">
        <f t="shared" si="27"/>
        <v>3515624.7</v>
      </c>
      <c r="G217" s="46">
        <f t="shared" si="27"/>
        <v>1088197.3899999999</v>
      </c>
    </row>
    <row r="218" spans="1:7" x14ac:dyDescent="0.2">
      <c r="A218" s="29"/>
      <c r="B218" s="29"/>
      <c r="C218" s="29"/>
      <c r="D218" s="48"/>
      <c r="E218" s="48"/>
      <c r="F218" s="48"/>
      <c r="G218" s="48"/>
    </row>
    <row r="219" spans="1:7" ht="13.5" thickBot="1" x14ac:dyDescent="0.25">
      <c r="A219" s="21" t="s">
        <v>44</v>
      </c>
      <c r="B219" s="21"/>
      <c r="C219" s="29"/>
      <c r="D219" s="48"/>
      <c r="E219" s="48"/>
      <c r="F219" s="48"/>
      <c r="G219" s="48"/>
    </row>
    <row r="220" spans="1:7" ht="13.5" thickTop="1" x14ac:dyDescent="0.2">
      <c r="A220" s="30" t="s">
        <v>1</v>
      </c>
      <c r="B220" s="31" t="s">
        <v>2</v>
      </c>
      <c r="C220" s="31" t="s">
        <v>2</v>
      </c>
      <c r="D220" s="49" t="s">
        <v>7</v>
      </c>
      <c r="E220" s="49" t="s">
        <v>7</v>
      </c>
      <c r="F220" s="49" t="s">
        <v>5</v>
      </c>
      <c r="G220" s="50" t="s">
        <v>10</v>
      </c>
    </row>
    <row r="221" spans="1:7" ht="13.5" thickBot="1" x14ac:dyDescent="0.25">
      <c r="A221" s="33" t="s">
        <v>0</v>
      </c>
      <c r="B221" s="34" t="s">
        <v>3</v>
      </c>
      <c r="C221" s="34" t="s">
        <v>4</v>
      </c>
      <c r="D221" s="51" t="s">
        <v>8</v>
      </c>
      <c r="E221" s="51" t="s">
        <v>9</v>
      </c>
      <c r="F221" s="51" t="s">
        <v>6</v>
      </c>
      <c r="G221" s="52" t="s">
        <v>11</v>
      </c>
    </row>
    <row r="222" spans="1:7" ht="13.5" thickTop="1" x14ac:dyDescent="0.2">
      <c r="A222" s="23" t="s">
        <v>12</v>
      </c>
      <c r="B222" s="4">
        <v>9</v>
      </c>
      <c r="C222" s="4">
        <v>3</v>
      </c>
      <c r="D222" s="5">
        <v>233127</v>
      </c>
      <c r="E222" s="5">
        <v>150750.75</v>
      </c>
      <c r="F222" s="5">
        <f>SUM(D222-E222)</f>
        <v>82376.25</v>
      </c>
      <c r="G222" s="5">
        <v>21417.83</v>
      </c>
    </row>
    <row r="223" spans="1:7" x14ac:dyDescent="0.2">
      <c r="A223" s="23" t="s">
        <v>13</v>
      </c>
      <c r="B223" s="4">
        <v>12</v>
      </c>
      <c r="C223" s="4">
        <v>4</v>
      </c>
      <c r="D223" s="5">
        <v>376519</v>
      </c>
      <c r="E223" s="5">
        <v>259996.7</v>
      </c>
      <c r="F223" s="5">
        <f>SUM(D223-E223)</f>
        <v>116522.29999999999</v>
      </c>
      <c r="G223" s="5">
        <v>30295.8</v>
      </c>
    </row>
    <row r="224" spans="1:7" x14ac:dyDescent="0.2">
      <c r="A224" s="27" t="s">
        <v>15</v>
      </c>
      <c r="B224" s="27">
        <f t="shared" ref="B224:G224" si="28">SUM(B222:B223)</f>
        <v>21</v>
      </c>
      <c r="C224" s="27">
        <f t="shared" si="28"/>
        <v>7</v>
      </c>
      <c r="D224" s="46">
        <f t="shared" si="28"/>
        <v>609646</v>
      </c>
      <c r="E224" s="46">
        <f t="shared" si="28"/>
        <v>410747.45</v>
      </c>
      <c r="F224" s="46">
        <f t="shared" si="28"/>
        <v>198898.55</v>
      </c>
      <c r="G224" s="46">
        <f t="shared" si="28"/>
        <v>51713.630000000005</v>
      </c>
    </row>
    <row r="225" spans="1:7" x14ac:dyDescent="0.2">
      <c r="A225" s="29"/>
      <c r="B225" s="29"/>
      <c r="C225" s="29"/>
      <c r="D225" s="48"/>
      <c r="E225" s="48"/>
      <c r="F225" s="48"/>
      <c r="G225" s="48"/>
    </row>
    <row r="226" spans="1:7" ht="13.5" thickBot="1" x14ac:dyDescent="0.25">
      <c r="A226" s="21" t="s">
        <v>45</v>
      </c>
      <c r="B226" s="21"/>
      <c r="C226" s="29"/>
      <c r="D226" s="48"/>
      <c r="E226" s="48"/>
      <c r="F226" s="48"/>
      <c r="G226" s="48"/>
    </row>
    <row r="227" spans="1:7" ht="13.5" thickTop="1" x14ac:dyDescent="0.2">
      <c r="A227" s="30" t="s">
        <v>1</v>
      </c>
      <c r="B227" s="31" t="s">
        <v>2</v>
      </c>
      <c r="C227" s="31" t="s">
        <v>2</v>
      </c>
      <c r="D227" s="49" t="s">
        <v>7</v>
      </c>
      <c r="E227" s="49" t="s">
        <v>7</v>
      </c>
      <c r="F227" s="49" t="s">
        <v>5</v>
      </c>
      <c r="G227" s="50" t="s">
        <v>10</v>
      </c>
    </row>
    <row r="228" spans="1:7" ht="13.5" thickBot="1" x14ac:dyDescent="0.25">
      <c r="A228" s="33" t="s">
        <v>0</v>
      </c>
      <c r="B228" s="34" t="s">
        <v>3</v>
      </c>
      <c r="C228" s="34" t="s">
        <v>4</v>
      </c>
      <c r="D228" s="51" t="s">
        <v>8</v>
      </c>
      <c r="E228" s="51" t="s">
        <v>9</v>
      </c>
      <c r="F228" s="51" t="s">
        <v>6</v>
      </c>
      <c r="G228" s="52" t="s">
        <v>11</v>
      </c>
    </row>
    <row r="229" spans="1:7" ht="13.5" thickTop="1" x14ac:dyDescent="0.2">
      <c r="A229" s="23" t="s">
        <v>12</v>
      </c>
      <c r="B229" s="4">
        <v>145</v>
      </c>
      <c r="C229" s="4">
        <v>49</v>
      </c>
      <c r="D229" s="5">
        <v>6077242</v>
      </c>
      <c r="E229" s="5">
        <v>4358866.45</v>
      </c>
      <c r="F229" s="5">
        <f>SUM(D229-E229)</f>
        <v>1718375.5499999998</v>
      </c>
      <c r="G229" s="5">
        <v>446777.64</v>
      </c>
    </row>
    <row r="230" spans="1:7" x14ac:dyDescent="0.2">
      <c r="A230" s="23" t="s">
        <v>13</v>
      </c>
      <c r="B230" s="4">
        <v>95</v>
      </c>
      <c r="C230" s="4">
        <v>33</v>
      </c>
      <c r="D230" s="5">
        <v>2932971</v>
      </c>
      <c r="E230" s="5">
        <v>2085164.8</v>
      </c>
      <c r="F230" s="5">
        <f>SUM(D230-E230)</f>
        <v>847806.2</v>
      </c>
      <c r="G230" s="5">
        <v>220429.61</v>
      </c>
    </row>
    <row r="231" spans="1:7" x14ac:dyDescent="0.2">
      <c r="A231" s="23" t="s">
        <v>16</v>
      </c>
      <c r="B231" s="4">
        <v>3</v>
      </c>
      <c r="C231" s="4">
        <v>1</v>
      </c>
      <c r="D231" s="5">
        <v>12411</v>
      </c>
      <c r="E231" s="5">
        <v>8603.65</v>
      </c>
      <c r="F231" s="5">
        <f>SUM(D231-E231)</f>
        <v>3807.3500000000004</v>
      </c>
      <c r="G231" s="5">
        <v>989.91</v>
      </c>
    </row>
    <row r="232" spans="1:7" x14ac:dyDescent="0.2">
      <c r="A232" s="23" t="s">
        <v>17</v>
      </c>
      <c r="B232" s="4">
        <v>74</v>
      </c>
      <c r="C232" s="4">
        <v>1</v>
      </c>
      <c r="D232" s="5">
        <v>1206627</v>
      </c>
      <c r="E232" s="5">
        <v>891788.2</v>
      </c>
      <c r="F232" s="5">
        <f>SUM(D232-E232)</f>
        <v>314838.80000000005</v>
      </c>
      <c r="G232" s="5">
        <v>56670.98</v>
      </c>
    </row>
    <row r="233" spans="1:7" x14ac:dyDescent="0.2">
      <c r="A233" s="23" t="s">
        <v>14</v>
      </c>
      <c r="B233" s="4">
        <v>519</v>
      </c>
      <c r="C233" s="4">
        <v>12</v>
      </c>
      <c r="D233" s="5">
        <v>44118027.850000001</v>
      </c>
      <c r="E233" s="5">
        <v>32374567.399999999</v>
      </c>
      <c r="F233" s="5">
        <f>SUM(D233-E233)</f>
        <v>11743460.450000003</v>
      </c>
      <c r="G233" s="5">
        <v>3816624.65</v>
      </c>
    </row>
    <row r="234" spans="1:7" x14ac:dyDescent="0.2">
      <c r="A234" s="27" t="s">
        <v>15</v>
      </c>
      <c r="B234" s="27">
        <f t="shared" ref="B234:G234" si="29">SUM(B229:B233)</f>
        <v>836</v>
      </c>
      <c r="C234" s="27">
        <f t="shared" si="29"/>
        <v>96</v>
      </c>
      <c r="D234" s="46">
        <f t="shared" si="29"/>
        <v>54347278.850000001</v>
      </c>
      <c r="E234" s="46">
        <f t="shared" si="29"/>
        <v>39718990.5</v>
      </c>
      <c r="F234" s="46">
        <f t="shared" si="29"/>
        <v>14628288.350000003</v>
      </c>
      <c r="G234" s="46">
        <f t="shared" si="29"/>
        <v>4541492.79</v>
      </c>
    </row>
    <row r="235" spans="1:7" x14ac:dyDescent="0.2">
      <c r="A235" s="29"/>
      <c r="B235" s="29"/>
      <c r="C235" s="29"/>
      <c r="D235" s="48"/>
      <c r="E235" s="48"/>
      <c r="F235" s="48"/>
      <c r="G235" s="48"/>
    </row>
    <row r="236" spans="1:7" ht="13.5" thickBot="1" x14ac:dyDescent="0.25">
      <c r="A236" s="21" t="s">
        <v>46</v>
      </c>
      <c r="B236" s="21"/>
      <c r="C236" s="29"/>
      <c r="D236" s="48"/>
      <c r="E236" s="48"/>
      <c r="F236" s="48"/>
      <c r="G236" s="48"/>
    </row>
    <row r="237" spans="1:7" ht="13.5" thickTop="1" x14ac:dyDescent="0.2">
      <c r="A237" s="30" t="s">
        <v>1</v>
      </c>
      <c r="B237" s="31" t="s">
        <v>2</v>
      </c>
      <c r="C237" s="31" t="s">
        <v>2</v>
      </c>
      <c r="D237" s="49" t="s">
        <v>7</v>
      </c>
      <c r="E237" s="49" t="s">
        <v>7</v>
      </c>
      <c r="F237" s="49" t="s">
        <v>5</v>
      </c>
      <c r="G237" s="50" t="s">
        <v>10</v>
      </c>
    </row>
    <row r="238" spans="1:7" ht="13.5" thickBot="1" x14ac:dyDescent="0.25">
      <c r="A238" s="33" t="s">
        <v>0</v>
      </c>
      <c r="B238" s="34" t="s">
        <v>3</v>
      </c>
      <c r="C238" s="34" t="s">
        <v>4</v>
      </c>
      <c r="D238" s="51" t="s">
        <v>8</v>
      </c>
      <c r="E238" s="51" t="s">
        <v>9</v>
      </c>
      <c r="F238" s="51" t="s">
        <v>6</v>
      </c>
      <c r="G238" s="52" t="s">
        <v>11</v>
      </c>
    </row>
    <row r="239" spans="1:7" ht="13.5" thickTop="1" x14ac:dyDescent="0.2">
      <c r="A239" s="23" t="s">
        <v>12</v>
      </c>
      <c r="B239" s="4">
        <v>21</v>
      </c>
      <c r="C239" s="4">
        <v>7</v>
      </c>
      <c r="D239" s="5">
        <v>768996</v>
      </c>
      <c r="E239" s="5">
        <v>530858.6</v>
      </c>
      <c r="F239" s="5">
        <f>SUM(D239-E239)</f>
        <v>238137.40000000002</v>
      </c>
      <c r="G239" s="5">
        <v>61915.72</v>
      </c>
    </row>
    <row r="240" spans="1:7" x14ac:dyDescent="0.2">
      <c r="A240" s="23" t="s">
        <v>13</v>
      </c>
      <c r="B240" s="4">
        <v>6</v>
      </c>
      <c r="C240" s="4">
        <v>2</v>
      </c>
      <c r="D240" s="5">
        <v>188635</v>
      </c>
      <c r="E240" s="5">
        <v>125623.85</v>
      </c>
      <c r="F240" s="5">
        <f>SUM(D240-E240)</f>
        <v>63011.149999999994</v>
      </c>
      <c r="G240" s="5">
        <v>16382.9</v>
      </c>
    </row>
    <row r="241" spans="1:7" x14ac:dyDescent="0.2">
      <c r="A241" s="23" t="s">
        <v>14</v>
      </c>
      <c r="B241" s="4">
        <v>324</v>
      </c>
      <c r="C241" s="4">
        <v>9</v>
      </c>
      <c r="D241" s="5">
        <v>20654504.300000001</v>
      </c>
      <c r="E241" s="5">
        <v>15048676.35</v>
      </c>
      <c r="F241" s="5">
        <f>SUM(D241-E241)</f>
        <v>5605827.9500000011</v>
      </c>
      <c r="G241" s="5">
        <v>1821894.08</v>
      </c>
    </row>
    <row r="242" spans="1:7" x14ac:dyDescent="0.2">
      <c r="A242" s="27" t="s">
        <v>15</v>
      </c>
      <c r="B242" s="27">
        <f t="shared" ref="B242:G242" si="30">SUM(B239:B241)</f>
        <v>351</v>
      </c>
      <c r="C242" s="27">
        <f t="shared" si="30"/>
        <v>18</v>
      </c>
      <c r="D242" s="46">
        <f t="shared" si="30"/>
        <v>21612135.300000001</v>
      </c>
      <c r="E242" s="46">
        <f t="shared" si="30"/>
        <v>15705158.799999999</v>
      </c>
      <c r="F242" s="46">
        <f t="shared" si="30"/>
        <v>5906976.5000000009</v>
      </c>
      <c r="G242" s="46">
        <f t="shared" si="30"/>
        <v>1900192.7000000002</v>
      </c>
    </row>
    <row r="243" spans="1:7" x14ac:dyDescent="0.2">
      <c r="A243" s="29"/>
      <c r="B243" s="29"/>
      <c r="C243" s="29"/>
      <c r="D243" s="48"/>
      <c r="E243" s="48"/>
      <c r="F243" s="48"/>
      <c r="G243" s="48"/>
    </row>
    <row r="244" spans="1:7" ht="13.5" thickBot="1" x14ac:dyDescent="0.25">
      <c r="A244" s="21" t="s">
        <v>47</v>
      </c>
      <c r="B244" s="21"/>
      <c r="C244" s="29"/>
      <c r="D244" s="48"/>
      <c r="E244" s="48"/>
      <c r="F244" s="48"/>
      <c r="G244" s="48"/>
    </row>
    <row r="245" spans="1:7" ht="13.5" thickTop="1" x14ac:dyDescent="0.2">
      <c r="A245" s="30" t="s">
        <v>1</v>
      </c>
      <c r="B245" s="31" t="s">
        <v>2</v>
      </c>
      <c r="C245" s="31" t="s">
        <v>2</v>
      </c>
      <c r="D245" s="49" t="s">
        <v>7</v>
      </c>
      <c r="E245" s="49" t="s">
        <v>7</v>
      </c>
      <c r="F245" s="49" t="s">
        <v>5</v>
      </c>
      <c r="G245" s="50" t="s">
        <v>10</v>
      </c>
    </row>
    <row r="246" spans="1:7" ht="13.5" thickBot="1" x14ac:dyDescent="0.25">
      <c r="A246" s="33" t="s">
        <v>0</v>
      </c>
      <c r="B246" s="34" t="s">
        <v>3</v>
      </c>
      <c r="C246" s="34" t="s">
        <v>4</v>
      </c>
      <c r="D246" s="51" t="s">
        <v>8</v>
      </c>
      <c r="E246" s="51" t="s">
        <v>9</v>
      </c>
      <c r="F246" s="51" t="s">
        <v>6</v>
      </c>
      <c r="G246" s="52" t="s">
        <v>11</v>
      </c>
    </row>
    <row r="247" spans="1:7" ht="13.5" thickTop="1" x14ac:dyDescent="0.2">
      <c r="A247" s="23" t="s">
        <v>12</v>
      </c>
      <c r="B247" s="4">
        <v>32</v>
      </c>
      <c r="C247" s="4">
        <v>11</v>
      </c>
      <c r="D247" s="5">
        <v>859467</v>
      </c>
      <c r="E247" s="5">
        <v>596583.05000000005</v>
      </c>
      <c r="F247" s="5">
        <f>SUM(D247-E247)</f>
        <v>262883.94999999995</v>
      </c>
      <c r="G247" s="5">
        <v>68349.83</v>
      </c>
    </row>
    <row r="248" spans="1:7" x14ac:dyDescent="0.2">
      <c r="A248" s="23" t="s">
        <v>13</v>
      </c>
      <c r="B248" s="4">
        <v>18</v>
      </c>
      <c r="C248" s="4">
        <v>6</v>
      </c>
      <c r="D248" s="5">
        <v>172299.35</v>
      </c>
      <c r="E248" s="5">
        <v>129264.5</v>
      </c>
      <c r="F248" s="5">
        <f>SUM(D248-E248)</f>
        <v>43034.850000000006</v>
      </c>
      <c r="G248" s="5">
        <v>11189.06</v>
      </c>
    </row>
    <row r="249" spans="1:7" x14ac:dyDescent="0.2">
      <c r="A249" s="23" t="s">
        <v>14</v>
      </c>
      <c r="B249" s="4">
        <v>544</v>
      </c>
      <c r="C249" s="4">
        <v>13</v>
      </c>
      <c r="D249" s="5">
        <v>35677270.75</v>
      </c>
      <c r="E249" s="5">
        <v>26168683.699999999</v>
      </c>
      <c r="F249" s="5">
        <f>SUM(D249-E249)</f>
        <v>9508587.0500000007</v>
      </c>
      <c r="G249" s="5">
        <v>3090290.79</v>
      </c>
    </row>
    <row r="250" spans="1:7" x14ac:dyDescent="0.2">
      <c r="A250" s="27" t="s">
        <v>15</v>
      </c>
      <c r="B250" s="27">
        <f t="shared" ref="B250:G250" si="31">SUM(B247:B249)</f>
        <v>594</v>
      </c>
      <c r="C250" s="27">
        <f t="shared" si="31"/>
        <v>30</v>
      </c>
      <c r="D250" s="46">
        <f t="shared" si="31"/>
        <v>36709037.100000001</v>
      </c>
      <c r="E250" s="46">
        <f t="shared" si="31"/>
        <v>26894531.25</v>
      </c>
      <c r="F250" s="46">
        <f t="shared" si="31"/>
        <v>9814505.8500000015</v>
      </c>
      <c r="G250" s="46">
        <f t="shared" si="31"/>
        <v>3169829.68</v>
      </c>
    </row>
    <row r="251" spans="1:7" x14ac:dyDescent="0.2">
      <c r="A251" s="29"/>
      <c r="B251" s="29"/>
      <c r="C251" s="29"/>
      <c r="D251" s="48"/>
      <c r="E251" s="48"/>
      <c r="F251" s="48"/>
      <c r="G251" s="48"/>
    </row>
    <row r="252" spans="1:7" ht="13.5" thickBot="1" x14ac:dyDescent="0.25">
      <c r="A252" s="21" t="s">
        <v>48</v>
      </c>
      <c r="B252" s="21"/>
      <c r="C252" s="29"/>
      <c r="D252" s="48"/>
      <c r="E252" s="48"/>
      <c r="F252" s="48"/>
      <c r="G252" s="48"/>
    </row>
    <row r="253" spans="1:7" ht="13.5" thickTop="1" x14ac:dyDescent="0.2">
      <c r="A253" s="30" t="s">
        <v>1</v>
      </c>
      <c r="B253" s="31" t="s">
        <v>2</v>
      </c>
      <c r="C253" s="31" t="s">
        <v>2</v>
      </c>
      <c r="D253" s="49" t="s">
        <v>7</v>
      </c>
      <c r="E253" s="49" t="s">
        <v>7</v>
      </c>
      <c r="F253" s="49" t="s">
        <v>5</v>
      </c>
      <c r="G253" s="50" t="s">
        <v>10</v>
      </c>
    </row>
    <row r="254" spans="1:7" ht="13.5" thickBot="1" x14ac:dyDescent="0.25">
      <c r="A254" s="33" t="s">
        <v>0</v>
      </c>
      <c r="B254" s="34" t="s">
        <v>3</v>
      </c>
      <c r="C254" s="34" t="s">
        <v>4</v>
      </c>
      <c r="D254" s="51" t="s">
        <v>8</v>
      </c>
      <c r="E254" s="51" t="s">
        <v>9</v>
      </c>
      <c r="F254" s="51" t="s">
        <v>6</v>
      </c>
      <c r="G254" s="52" t="s">
        <v>11</v>
      </c>
    </row>
    <row r="255" spans="1:7" ht="13.5" thickTop="1" x14ac:dyDescent="0.2">
      <c r="A255" s="23" t="s">
        <v>12</v>
      </c>
      <c r="B255" s="4">
        <v>12</v>
      </c>
      <c r="C255" s="4">
        <v>4</v>
      </c>
      <c r="D255" s="5">
        <v>399510</v>
      </c>
      <c r="E255" s="5">
        <v>276961</v>
      </c>
      <c r="F255" s="5">
        <f>SUM(D255-E255)</f>
        <v>122549</v>
      </c>
      <c r="G255" s="5">
        <v>31862.74</v>
      </c>
    </row>
    <row r="256" spans="1:7" x14ac:dyDescent="0.2">
      <c r="A256" s="23" t="s">
        <v>13</v>
      </c>
      <c r="B256" s="4">
        <v>9</v>
      </c>
      <c r="C256" s="4">
        <v>3</v>
      </c>
      <c r="D256" s="5">
        <v>206223</v>
      </c>
      <c r="E256" s="5">
        <v>129414.9</v>
      </c>
      <c r="F256" s="5">
        <f>SUM(D256-E256)</f>
        <v>76808.100000000006</v>
      </c>
      <c r="G256" s="5">
        <v>19970.11</v>
      </c>
    </row>
    <row r="257" spans="1:7" x14ac:dyDescent="0.2">
      <c r="A257" s="23" t="s">
        <v>14</v>
      </c>
      <c r="B257" s="4">
        <v>71</v>
      </c>
      <c r="C257" s="4">
        <v>2</v>
      </c>
      <c r="D257" s="5">
        <v>4444910.25</v>
      </c>
      <c r="E257" s="5">
        <v>3163929.6</v>
      </c>
      <c r="F257" s="5">
        <f>SUM(D257-E257)</f>
        <v>1280980.6499999999</v>
      </c>
      <c r="G257" s="5">
        <v>416318.71</v>
      </c>
    </row>
    <row r="258" spans="1:7" x14ac:dyDescent="0.2">
      <c r="A258" s="27" t="s">
        <v>15</v>
      </c>
      <c r="B258" s="27">
        <f t="shared" ref="B258:G258" si="32">SUM(B255:B257)</f>
        <v>92</v>
      </c>
      <c r="C258" s="27">
        <f t="shared" si="32"/>
        <v>9</v>
      </c>
      <c r="D258" s="46">
        <f t="shared" si="32"/>
        <v>5050643.25</v>
      </c>
      <c r="E258" s="46">
        <f t="shared" si="32"/>
        <v>3570305.5</v>
      </c>
      <c r="F258" s="46">
        <f t="shared" si="32"/>
        <v>1480337.75</v>
      </c>
      <c r="G258" s="46">
        <f t="shared" si="32"/>
        <v>468151.56000000006</v>
      </c>
    </row>
    <row r="259" spans="1:7" x14ac:dyDescent="0.2">
      <c r="A259" s="11"/>
      <c r="B259" s="11"/>
      <c r="C259" s="11"/>
      <c r="D259" s="37"/>
      <c r="E259" s="37"/>
      <c r="F259" s="37"/>
      <c r="G259" s="37"/>
    </row>
    <row r="260" spans="1:7" ht="15.75" x14ac:dyDescent="0.25">
      <c r="A260" s="126" t="s">
        <v>49</v>
      </c>
      <c r="B260" s="126"/>
      <c r="C260" s="126"/>
      <c r="D260" s="126"/>
      <c r="E260" s="126"/>
      <c r="F260" s="37"/>
      <c r="G260" s="37"/>
    </row>
    <row r="261" spans="1:7" ht="16.5" thickBot="1" x14ac:dyDescent="0.3">
      <c r="A261" s="15"/>
      <c r="B261" s="15"/>
      <c r="C261" s="15"/>
      <c r="D261" s="53"/>
      <c r="E261" s="53"/>
      <c r="F261" s="37"/>
      <c r="G261" s="37"/>
    </row>
    <row r="262" spans="1:7" ht="13.5" thickTop="1" x14ac:dyDescent="0.2">
      <c r="A262" s="127" t="s">
        <v>54</v>
      </c>
      <c r="B262" s="129" t="s">
        <v>67</v>
      </c>
      <c r="C262" s="131" t="s">
        <v>68</v>
      </c>
      <c r="D262" s="121" t="s">
        <v>65</v>
      </c>
      <c r="E262" s="121" t="s">
        <v>64</v>
      </c>
      <c r="F262" s="121" t="s">
        <v>62</v>
      </c>
      <c r="G262" s="123" t="s">
        <v>63</v>
      </c>
    </row>
    <row r="263" spans="1:7" ht="13.5" thickBot="1" x14ac:dyDescent="0.25">
      <c r="A263" s="128"/>
      <c r="B263" s="130"/>
      <c r="C263" s="132"/>
      <c r="D263" s="122"/>
      <c r="E263" s="122"/>
      <c r="F263" s="122"/>
      <c r="G263" s="124"/>
    </row>
    <row r="264" spans="1:7" ht="13.5" thickTop="1" x14ac:dyDescent="0.2">
      <c r="A264" s="6"/>
      <c r="B264" s="6"/>
      <c r="C264" s="6"/>
      <c r="D264" s="37"/>
      <c r="E264" s="37"/>
      <c r="F264" s="37"/>
      <c r="G264" s="37"/>
    </row>
    <row r="265" spans="1:7" x14ac:dyDescent="0.2">
      <c r="A265" s="10" t="s">
        <v>12</v>
      </c>
      <c r="B265" s="38">
        <f>SUMIF($A$1:$A$258,"TYPE 1",$B$1:$B$258)</f>
        <v>2399</v>
      </c>
      <c r="C265" s="38">
        <f>SUMIF($A$1:$A$258,"TYPE 1",$C$1:$C$258)</f>
        <v>815</v>
      </c>
      <c r="D265" s="37">
        <f>SUMIF($A$1:$A$258,"TYPE 1",$D$1:$D$258)</f>
        <v>86034741.150000006</v>
      </c>
      <c r="E265" s="37">
        <f>SUMIF($A$1:$A$258,"TYPE 1",$E$1:$E$258)</f>
        <v>59937345.5</v>
      </c>
      <c r="F265" s="37">
        <f>SUMIF($A$1:$A$258,"TYPE 1",$F$1:$F$258)</f>
        <v>26097395.649999999</v>
      </c>
      <c r="G265" s="37">
        <f>SUMIF($A$1:$A$258,"TYPE 1",$G$1:$G$258)</f>
        <v>6785322.8899999997</v>
      </c>
    </row>
    <row r="266" spans="1:7" x14ac:dyDescent="0.2">
      <c r="A266" s="10" t="s">
        <v>13</v>
      </c>
      <c r="B266" s="38">
        <f>SUMIF($A$1:$A$258,"TYPE 2",$B$1:$B$258)</f>
        <v>1100</v>
      </c>
      <c r="C266" s="38">
        <f>SUMIF($A$1:$A$258,"TYPE 2",$C$1:$C$258)</f>
        <v>381</v>
      </c>
      <c r="D266" s="37">
        <f>SUMIF($A$1:$A$258,"TYPE 2",$D$1:$D$258)</f>
        <v>31982512.550000001</v>
      </c>
      <c r="E266" s="37">
        <f>SUMIF($A$1:$A$258,"TYPE 2",$E$1:$E$258)</f>
        <v>22007450.849999998</v>
      </c>
      <c r="F266" s="37">
        <f>SUMIF($A$1:$A$258,"TYPE 2",$F$1:$F$258)</f>
        <v>9975061.6999999974</v>
      </c>
      <c r="G266" s="37">
        <f>SUMIF($A$1:$A$258,"TYPE 2",$G$1:$G$258)</f>
        <v>2593516.0899999989</v>
      </c>
    </row>
    <row r="267" spans="1:7" x14ac:dyDescent="0.2">
      <c r="A267" s="10" t="s">
        <v>16</v>
      </c>
      <c r="B267" s="38">
        <f>SUMIF($A$1:$A$258,"TYPE 3",$B$1:$B$258)</f>
        <v>43</v>
      </c>
      <c r="C267" s="38">
        <f>SUMIF($A$1:$A$258,"TYPE 3",$C$1:$C$258)</f>
        <v>7</v>
      </c>
      <c r="D267" s="37">
        <f>SUMIF($A$1:$A$258,"TYPE 3",$D$1:$D$258)</f>
        <v>1059289</v>
      </c>
      <c r="E267" s="37">
        <f>SUMIF($A$1:$A$258,"TYPE 3",$E$1:$E$258)</f>
        <v>734859.29999999993</v>
      </c>
      <c r="F267" s="37">
        <f>SUMIF($A$1:$A$258,"TYPE 3",$F$1:$F$258)</f>
        <v>324429.69999999995</v>
      </c>
      <c r="G267" s="37">
        <f>SUMIF($A$1:$A$258,"TYPE 3",$G$1:$G$258)</f>
        <v>84351.709999999992</v>
      </c>
    </row>
    <row r="268" spans="1:7" x14ac:dyDescent="0.2">
      <c r="A268" s="10" t="s">
        <v>17</v>
      </c>
      <c r="B268" s="38">
        <f>SUMIF($A$1:$A$258,"TYPE 4",$B$1:$B$258)</f>
        <v>1092</v>
      </c>
      <c r="C268" s="38">
        <f>SUMIF($A$1:$A$258,"TYPE 4",$C$1:$C$258)</f>
        <v>15</v>
      </c>
      <c r="D268" s="37">
        <f>SUMIF($A$1:$A$258,"TYPE 4",$D$1:$D$258)</f>
        <v>45946604.25</v>
      </c>
      <c r="E268" s="37">
        <f>SUMIF($A$1:$A$258,"TYPE 4",$E$1:$E$258)</f>
        <v>33752764.350000001</v>
      </c>
      <c r="F268" s="37">
        <f>SUMIF($A$1:$A$258,"TYPE 4",$F$1:$F$258)</f>
        <v>12193839.9</v>
      </c>
      <c r="G268" s="37">
        <f>SUMIF($A$1:$A$258,"TYPE 4",$G$1:$G$258)</f>
        <v>2194891.19</v>
      </c>
    </row>
    <row r="269" spans="1:7" x14ac:dyDescent="0.2">
      <c r="A269" s="10" t="s">
        <v>14</v>
      </c>
      <c r="B269" s="38">
        <f>SUMIF($A$1:$A$258,"TYPE 5",$B$1:$B$258)</f>
        <v>7566</v>
      </c>
      <c r="C269" s="38">
        <f>SUMIF($A$1:$A$258,"TYPE 5",$C$1:$C$258)</f>
        <v>195</v>
      </c>
      <c r="D269" s="37">
        <f>SUMIF($A$1:$A$258,"TYPE 5",$D$1:$D$258)</f>
        <v>523408476.95000005</v>
      </c>
      <c r="E269" s="37">
        <f>SUMIF($A$1:$A$258,"TYPE 5",$E$1:$E$258)</f>
        <v>380841757.10000002</v>
      </c>
      <c r="F269" s="37">
        <f>SUMIF($A$1:$A$258,"TYPE 5",$F$1:$F$258)</f>
        <v>142566719.85000002</v>
      </c>
      <c r="G269" s="37">
        <f>SUMIF($A$1:$A$258,"TYPE 5",$G$1:$G$258)</f>
        <v>46334183.969999991</v>
      </c>
    </row>
    <row r="270" spans="1:7" ht="13.5" thickBot="1" x14ac:dyDescent="0.25">
      <c r="A270" s="10" t="s">
        <v>15</v>
      </c>
      <c r="B270" s="71">
        <f>SUM(B265:B269)-3</f>
        <v>12197</v>
      </c>
      <c r="C270" s="39">
        <f t="shared" ref="C270:D270" si="33">SUM(C265:C269)</f>
        <v>1413</v>
      </c>
      <c r="D270" s="54">
        <f t="shared" si="33"/>
        <v>688431623.9000001</v>
      </c>
      <c r="E270" s="54">
        <f>SUM(E265:E269)</f>
        <v>497274177.10000002</v>
      </c>
      <c r="F270" s="54">
        <f>SUM(F265:F269)</f>
        <v>191157446.80000001</v>
      </c>
      <c r="G270" s="54">
        <f>SUM(G265:G269)-0.09</f>
        <v>57992265.75999999</v>
      </c>
    </row>
    <row r="271" spans="1:7" ht="13.5" thickTop="1" x14ac:dyDescent="0.2">
      <c r="A271" s="125"/>
      <c r="B271" s="125"/>
      <c r="C271" s="125"/>
      <c r="D271" s="125"/>
      <c r="E271" s="45"/>
      <c r="F271" s="37"/>
      <c r="G271" s="37"/>
    </row>
    <row r="272" spans="1:7" x14ac:dyDescent="0.2">
      <c r="A272" s="10" t="s">
        <v>57</v>
      </c>
      <c r="B272" s="10"/>
      <c r="C272" s="10"/>
      <c r="D272" s="55"/>
      <c r="E272" s="45"/>
      <c r="F272" s="37"/>
      <c r="G272" s="37"/>
    </row>
    <row r="273" spans="1:7" x14ac:dyDescent="0.2">
      <c r="A273" s="6" t="s">
        <v>58</v>
      </c>
      <c r="B273" s="6"/>
      <c r="C273" s="6"/>
      <c r="D273" s="37"/>
      <c r="E273" s="37"/>
      <c r="F273" s="37"/>
      <c r="G273" s="37"/>
    </row>
    <row r="274" spans="1:7" x14ac:dyDescent="0.2">
      <c r="A274" s="6" t="s">
        <v>59</v>
      </c>
      <c r="B274" s="6"/>
      <c r="C274" s="6"/>
      <c r="D274" s="37"/>
      <c r="E274" s="37"/>
      <c r="F274" s="37"/>
      <c r="G274" s="37"/>
    </row>
    <row r="275" spans="1:7" x14ac:dyDescent="0.2">
      <c r="A275" s="6" t="s">
        <v>60</v>
      </c>
      <c r="B275" s="6"/>
      <c r="C275" s="6"/>
      <c r="D275" s="37"/>
      <c r="E275" s="37"/>
      <c r="F275" s="37"/>
      <c r="G275" s="37"/>
    </row>
    <row r="276" spans="1:7" x14ac:dyDescent="0.2">
      <c r="A276" s="6" t="s">
        <v>61</v>
      </c>
      <c r="B276" s="6"/>
      <c r="C276" s="6"/>
      <c r="D276" s="37"/>
      <c r="E276" s="37"/>
      <c r="F276" s="37"/>
      <c r="G276" s="37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2023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tabSelected="1" view="pageLayout" zoomScale="170" zoomScaleNormal="100" zoomScalePageLayoutView="170" workbookViewId="0">
      <selection activeCell="B268" sqref="B268"/>
    </sheetView>
  </sheetViews>
  <sheetFormatPr defaultColWidth="9.140625" defaultRowHeight="12.75" x14ac:dyDescent="0.2"/>
  <cols>
    <col min="1" max="1" width="12" style="6" customWidth="1"/>
    <col min="2" max="2" width="9.140625" style="6" customWidth="1"/>
    <col min="3" max="3" width="6.42578125" style="6" customWidth="1"/>
    <col min="4" max="6" width="15.140625" style="37" bestFit="1" customWidth="1"/>
    <col min="7" max="7" width="14" style="37" bestFit="1" customWidth="1"/>
    <col min="8" max="8" width="14.28515625" style="6" customWidth="1"/>
    <col min="9" max="16384" width="9.140625" style="6"/>
  </cols>
  <sheetData>
    <row r="1" spans="1:8" ht="13.5" thickBot="1" x14ac:dyDescent="0.25">
      <c r="A1" s="21" t="s">
        <v>18</v>
      </c>
      <c r="B1" s="21"/>
      <c r="G1" s="40"/>
      <c r="H1" s="21"/>
    </row>
    <row r="2" spans="1:8" ht="13.5" thickTop="1" x14ac:dyDescent="0.2">
      <c r="A2" s="20" t="s">
        <v>1</v>
      </c>
      <c r="B2" s="19" t="s">
        <v>2</v>
      </c>
      <c r="C2" s="19" t="s">
        <v>2</v>
      </c>
      <c r="D2" s="41" t="s">
        <v>7</v>
      </c>
      <c r="E2" s="41" t="s">
        <v>7</v>
      </c>
      <c r="F2" s="41" t="s">
        <v>5</v>
      </c>
      <c r="G2" s="50" t="s">
        <v>10</v>
      </c>
      <c r="H2" s="21"/>
    </row>
    <row r="3" spans="1:8" ht="13.5" thickBot="1" x14ac:dyDescent="0.25">
      <c r="A3" s="18" t="s">
        <v>0</v>
      </c>
      <c r="B3" s="17" t="s">
        <v>3</v>
      </c>
      <c r="C3" s="17" t="s">
        <v>4</v>
      </c>
      <c r="D3" s="43" t="s">
        <v>8</v>
      </c>
      <c r="E3" s="43" t="s">
        <v>9</v>
      </c>
      <c r="F3" s="43" t="s">
        <v>6</v>
      </c>
      <c r="G3" s="44" t="s">
        <v>11</v>
      </c>
    </row>
    <row r="4" spans="1:8" ht="13.5" thickTop="1" x14ac:dyDescent="0.2">
      <c r="A4" s="11" t="s">
        <v>12</v>
      </c>
      <c r="B4" s="4">
        <v>64</v>
      </c>
      <c r="C4" s="4">
        <v>21</v>
      </c>
      <c r="D4" s="26">
        <v>1881468</v>
      </c>
      <c r="E4" s="26">
        <v>1334024.6499999999</v>
      </c>
      <c r="F4" s="5">
        <f>SUM(D4-E4)</f>
        <v>547443.35000000009</v>
      </c>
      <c r="G4" s="26">
        <v>142335.26999999999</v>
      </c>
    </row>
    <row r="5" spans="1:8" x14ac:dyDescent="0.2">
      <c r="A5" s="11" t="s">
        <v>13</v>
      </c>
      <c r="B5" s="4">
        <v>31</v>
      </c>
      <c r="C5" s="4">
        <v>10</v>
      </c>
      <c r="D5" s="26">
        <v>573834</v>
      </c>
      <c r="E5" s="26">
        <v>404580.5</v>
      </c>
      <c r="F5" s="5">
        <f>SUM(D5-E5)</f>
        <v>169253.5</v>
      </c>
      <c r="G5" s="26">
        <v>44005.91</v>
      </c>
    </row>
    <row r="6" spans="1:8" x14ac:dyDescent="0.2">
      <c r="A6" s="23" t="s">
        <v>14</v>
      </c>
      <c r="B6" s="4">
        <v>399</v>
      </c>
      <c r="C6" s="4">
        <v>9</v>
      </c>
      <c r="D6" s="26">
        <v>30598129.949999999</v>
      </c>
      <c r="E6" s="26">
        <v>22727094.5</v>
      </c>
      <c r="F6" s="5">
        <f>SUM(D6-E6)</f>
        <v>7871035.4499999993</v>
      </c>
      <c r="G6" s="26">
        <v>2558086.52</v>
      </c>
    </row>
    <row r="7" spans="1:8" x14ac:dyDescent="0.2">
      <c r="A7" s="27" t="s">
        <v>15</v>
      </c>
      <c r="B7" s="27">
        <f t="shared" ref="B7:G7" si="0">SUM(B4:B6)</f>
        <v>494</v>
      </c>
      <c r="C7" s="27">
        <f t="shared" si="0"/>
        <v>40</v>
      </c>
      <c r="D7" s="46">
        <f t="shared" si="0"/>
        <v>33053431.949999999</v>
      </c>
      <c r="E7" s="46">
        <f t="shared" si="0"/>
        <v>24465699.649999999</v>
      </c>
      <c r="F7" s="46">
        <f t="shared" si="0"/>
        <v>8587732.2999999989</v>
      </c>
      <c r="G7" s="46">
        <f t="shared" si="0"/>
        <v>2744427.7</v>
      </c>
    </row>
    <row r="8" spans="1:8" x14ac:dyDescent="0.2">
      <c r="A8" s="23"/>
      <c r="B8" s="23"/>
      <c r="C8" s="23"/>
      <c r="D8" s="47"/>
      <c r="E8" s="47"/>
      <c r="F8" s="47"/>
      <c r="G8" s="47"/>
    </row>
    <row r="9" spans="1:8" ht="13.5" thickBot="1" x14ac:dyDescent="0.25">
      <c r="A9" s="21" t="s">
        <v>19</v>
      </c>
      <c r="B9" s="21"/>
      <c r="C9" s="29"/>
      <c r="D9" s="48"/>
      <c r="E9" s="48"/>
      <c r="F9" s="48"/>
      <c r="G9" s="48"/>
    </row>
    <row r="10" spans="1:8" ht="13.5" thickTop="1" x14ac:dyDescent="0.2">
      <c r="A10" s="30" t="s">
        <v>1</v>
      </c>
      <c r="B10" s="31" t="s">
        <v>2</v>
      </c>
      <c r="C10" s="31" t="s">
        <v>2</v>
      </c>
      <c r="D10" s="49" t="s">
        <v>7</v>
      </c>
      <c r="E10" s="49" t="s">
        <v>7</v>
      </c>
      <c r="F10" s="49" t="s">
        <v>5</v>
      </c>
      <c r="G10" s="50" t="s">
        <v>10</v>
      </c>
    </row>
    <row r="11" spans="1:8" ht="13.5" thickBot="1" x14ac:dyDescent="0.25">
      <c r="A11" s="33" t="s">
        <v>0</v>
      </c>
      <c r="B11" s="34" t="s">
        <v>3</v>
      </c>
      <c r="C11" s="34" t="s">
        <v>4</v>
      </c>
      <c r="D11" s="51" t="s">
        <v>8</v>
      </c>
      <c r="E11" s="51" t="s">
        <v>9</v>
      </c>
      <c r="F11" s="51" t="s">
        <v>6</v>
      </c>
      <c r="G11" s="52" t="s">
        <v>11</v>
      </c>
    </row>
    <row r="12" spans="1:8" ht="13.5" thickTop="1" x14ac:dyDescent="0.2">
      <c r="A12" s="23" t="s">
        <v>12</v>
      </c>
      <c r="B12" s="62">
        <v>31</v>
      </c>
      <c r="C12" s="62">
        <v>10</v>
      </c>
      <c r="D12" s="26">
        <v>622814</v>
      </c>
      <c r="E12" s="26">
        <v>453108.45</v>
      </c>
      <c r="F12" s="26">
        <f>SUM(D12-E12)</f>
        <v>169705.55</v>
      </c>
      <c r="G12" s="26">
        <v>44123.44</v>
      </c>
    </row>
    <row r="13" spans="1:8" x14ac:dyDescent="0.2">
      <c r="A13" s="23" t="s">
        <v>13</v>
      </c>
      <c r="B13" s="62">
        <v>16</v>
      </c>
      <c r="C13" s="62">
        <v>5</v>
      </c>
      <c r="D13" s="26">
        <v>373103</v>
      </c>
      <c r="E13" s="26">
        <v>263829.7</v>
      </c>
      <c r="F13" s="26">
        <f>SUM(D13-E13)</f>
        <v>109273.29999999999</v>
      </c>
      <c r="G13" s="26">
        <v>28411.06</v>
      </c>
    </row>
    <row r="14" spans="1:8" x14ac:dyDescent="0.2">
      <c r="A14" s="23" t="s">
        <v>14</v>
      </c>
      <c r="B14" s="62">
        <v>105</v>
      </c>
      <c r="C14" s="62">
        <v>3</v>
      </c>
      <c r="D14" s="26">
        <v>7562304</v>
      </c>
      <c r="E14" s="26">
        <v>5526614.5</v>
      </c>
      <c r="F14" s="36">
        <f>SUM(D14-E14)</f>
        <v>2035689.5</v>
      </c>
      <c r="G14" s="26">
        <v>661599.09</v>
      </c>
    </row>
    <row r="15" spans="1:8" x14ac:dyDescent="0.2">
      <c r="A15" s="27" t="s">
        <v>15</v>
      </c>
      <c r="B15" s="27">
        <f t="shared" ref="B15:G15" si="1">SUM(B12:B14)</f>
        <v>152</v>
      </c>
      <c r="C15" s="27">
        <f t="shared" si="1"/>
        <v>18</v>
      </c>
      <c r="D15" s="46">
        <f t="shared" si="1"/>
        <v>8558221</v>
      </c>
      <c r="E15" s="46">
        <f t="shared" si="1"/>
        <v>6243552.6500000004</v>
      </c>
      <c r="F15" s="46">
        <f t="shared" si="1"/>
        <v>2314668.35</v>
      </c>
      <c r="G15" s="46">
        <f t="shared" si="1"/>
        <v>734133.59</v>
      </c>
    </row>
    <row r="16" spans="1:8" x14ac:dyDescent="0.2">
      <c r="A16" s="23"/>
      <c r="B16" s="23"/>
      <c r="C16" s="23"/>
      <c r="D16" s="47"/>
      <c r="E16" s="47"/>
      <c r="F16" s="47"/>
      <c r="G16" s="47"/>
    </row>
    <row r="17" spans="1:7" ht="13.5" thickBot="1" x14ac:dyDescent="0.25">
      <c r="A17" s="21" t="s">
        <v>20</v>
      </c>
      <c r="B17" s="21"/>
      <c r="C17" s="29"/>
      <c r="D17" s="48"/>
      <c r="E17" s="48"/>
      <c r="F17" s="48"/>
      <c r="G17" s="48"/>
    </row>
    <row r="18" spans="1:7" ht="13.5" thickTop="1" x14ac:dyDescent="0.2">
      <c r="A18" s="30" t="s">
        <v>1</v>
      </c>
      <c r="B18" s="31" t="s">
        <v>2</v>
      </c>
      <c r="C18" s="31" t="s">
        <v>2</v>
      </c>
      <c r="D18" s="49" t="s">
        <v>7</v>
      </c>
      <c r="E18" s="49" t="s">
        <v>7</v>
      </c>
      <c r="F18" s="49" t="s">
        <v>5</v>
      </c>
      <c r="G18" s="50" t="s">
        <v>10</v>
      </c>
    </row>
    <row r="19" spans="1:7" ht="13.5" thickBot="1" x14ac:dyDescent="0.25">
      <c r="A19" s="33" t="s">
        <v>0</v>
      </c>
      <c r="B19" s="34" t="s">
        <v>3</v>
      </c>
      <c r="C19" s="34" t="s">
        <v>4</v>
      </c>
      <c r="D19" s="51" t="s">
        <v>8</v>
      </c>
      <c r="E19" s="51" t="s">
        <v>9</v>
      </c>
      <c r="F19" s="51" t="s">
        <v>6</v>
      </c>
      <c r="G19" s="52" t="s">
        <v>11</v>
      </c>
    </row>
    <row r="20" spans="1:7" ht="13.5" thickTop="1" x14ac:dyDescent="0.2">
      <c r="A20" s="23" t="s">
        <v>12</v>
      </c>
      <c r="B20" s="62">
        <v>18</v>
      </c>
      <c r="C20" s="62">
        <v>6</v>
      </c>
      <c r="D20" s="5">
        <v>606859</v>
      </c>
      <c r="E20" s="5">
        <v>395369.55</v>
      </c>
      <c r="F20" s="5">
        <f>SUM(D20-E20)</f>
        <v>211489.45</v>
      </c>
      <c r="G20" s="5">
        <v>54987.26</v>
      </c>
    </row>
    <row r="21" spans="1:7" x14ac:dyDescent="0.2">
      <c r="A21" s="23" t="s">
        <v>13</v>
      </c>
      <c r="B21" s="62">
        <v>12</v>
      </c>
      <c r="C21" s="62">
        <v>4</v>
      </c>
      <c r="D21" s="5">
        <v>311533</v>
      </c>
      <c r="E21" s="5">
        <v>202586.55</v>
      </c>
      <c r="F21" s="5">
        <f>SUM(D21-E21)</f>
        <v>108946.45000000001</v>
      </c>
      <c r="G21" s="5">
        <v>28326.080000000002</v>
      </c>
    </row>
    <row r="22" spans="1:7" x14ac:dyDescent="0.2">
      <c r="A22" s="23" t="s">
        <v>14</v>
      </c>
      <c r="B22" s="62">
        <v>84</v>
      </c>
      <c r="C22" s="62">
        <v>3</v>
      </c>
      <c r="D22" s="5">
        <v>4922731.8499999996</v>
      </c>
      <c r="E22" s="5">
        <v>3607017.6</v>
      </c>
      <c r="F22" s="5">
        <f>SUM(D22-E22)</f>
        <v>1315714.2499999995</v>
      </c>
      <c r="G22" s="5">
        <v>427607.13</v>
      </c>
    </row>
    <row r="23" spans="1:7" x14ac:dyDescent="0.2">
      <c r="A23" s="27" t="s">
        <v>15</v>
      </c>
      <c r="B23" s="27">
        <f t="shared" ref="B23:G23" si="2">SUM(B20:B22)</f>
        <v>114</v>
      </c>
      <c r="C23" s="27">
        <f t="shared" si="2"/>
        <v>13</v>
      </c>
      <c r="D23" s="46">
        <f t="shared" si="2"/>
        <v>5841123.8499999996</v>
      </c>
      <c r="E23" s="46">
        <f t="shared" si="2"/>
        <v>4204973.7</v>
      </c>
      <c r="F23" s="46">
        <f t="shared" si="2"/>
        <v>1636150.1499999994</v>
      </c>
      <c r="G23" s="46">
        <f t="shared" si="2"/>
        <v>510920.47</v>
      </c>
    </row>
    <row r="24" spans="1:7" x14ac:dyDescent="0.2">
      <c r="A24" s="29"/>
      <c r="B24" s="29"/>
      <c r="C24" s="29"/>
      <c r="D24" s="48"/>
      <c r="E24" s="48"/>
      <c r="F24" s="48"/>
      <c r="G24" s="48"/>
    </row>
    <row r="25" spans="1:7" ht="13.5" thickBot="1" x14ac:dyDescent="0.25">
      <c r="A25" s="21" t="s">
        <v>21</v>
      </c>
      <c r="B25" s="21"/>
      <c r="C25" s="29"/>
      <c r="D25" s="48"/>
      <c r="E25" s="48"/>
      <c r="F25" s="48"/>
      <c r="G25" s="48"/>
    </row>
    <row r="26" spans="1:7" ht="13.5" thickTop="1" x14ac:dyDescent="0.2">
      <c r="A26" s="30" t="s">
        <v>1</v>
      </c>
      <c r="B26" s="31" t="s">
        <v>2</v>
      </c>
      <c r="C26" s="31" t="s">
        <v>2</v>
      </c>
      <c r="D26" s="49" t="s">
        <v>7</v>
      </c>
      <c r="E26" s="49" t="s">
        <v>7</v>
      </c>
      <c r="F26" s="49" t="s">
        <v>5</v>
      </c>
      <c r="G26" s="50" t="s">
        <v>10</v>
      </c>
    </row>
    <row r="27" spans="1:7" ht="13.5" thickBot="1" x14ac:dyDescent="0.25">
      <c r="A27" s="33" t="s">
        <v>0</v>
      </c>
      <c r="B27" s="34" t="s">
        <v>3</v>
      </c>
      <c r="C27" s="34" t="s">
        <v>4</v>
      </c>
      <c r="D27" s="51" t="s">
        <v>8</v>
      </c>
      <c r="E27" s="51" t="s">
        <v>9</v>
      </c>
      <c r="F27" s="51" t="s">
        <v>6</v>
      </c>
      <c r="G27" s="52" t="s">
        <v>11</v>
      </c>
    </row>
    <row r="28" spans="1:7" ht="13.5" thickTop="1" x14ac:dyDescent="0.2">
      <c r="A28" s="23" t="s">
        <v>12</v>
      </c>
      <c r="B28" s="62">
        <v>72</v>
      </c>
      <c r="C28" s="62">
        <v>22</v>
      </c>
      <c r="D28" s="5">
        <v>1849262.1</v>
      </c>
      <c r="E28" s="5">
        <v>1268953.5</v>
      </c>
      <c r="F28" s="5">
        <f>SUM(D28-E28)</f>
        <v>580308.60000000009</v>
      </c>
      <c r="G28" s="5">
        <v>150880.24</v>
      </c>
    </row>
    <row r="29" spans="1:7" x14ac:dyDescent="0.2">
      <c r="A29" s="23" t="s">
        <v>13</v>
      </c>
      <c r="B29" s="62">
        <v>29</v>
      </c>
      <c r="C29" s="62">
        <v>10</v>
      </c>
      <c r="D29" s="5">
        <v>620140</v>
      </c>
      <c r="E29" s="5">
        <v>396937.45</v>
      </c>
      <c r="F29" s="5">
        <f>SUM(D29-E29)</f>
        <v>223202.55</v>
      </c>
      <c r="G29" s="5">
        <v>58032.66</v>
      </c>
    </row>
    <row r="30" spans="1:7" x14ac:dyDescent="0.2">
      <c r="A30" s="23" t="s">
        <v>16</v>
      </c>
      <c r="B30" s="62">
        <v>11</v>
      </c>
      <c r="C30" s="62">
        <v>1</v>
      </c>
      <c r="D30" s="5">
        <v>184258</v>
      </c>
      <c r="E30" s="5">
        <v>119504</v>
      </c>
      <c r="F30" s="5">
        <f>SUM(D30-E30)</f>
        <v>64754</v>
      </c>
      <c r="G30" s="5">
        <v>16836.04</v>
      </c>
    </row>
    <row r="31" spans="1:7" x14ac:dyDescent="0.2">
      <c r="A31" s="23" t="s">
        <v>14</v>
      </c>
      <c r="B31" s="62">
        <v>119</v>
      </c>
      <c r="C31" s="62">
        <v>4</v>
      </c>
      <c r="D31" s="5">
        <v>6647390.1500000004</v>
      </c>
      <c r="E31" s="5">
        <v>4743315.1500000004</v>
      </c>
      <c r="F31" s="5">
        <f>SUM(D31-E31)</f>
        <v>1904075</v>
      </c>
      <c r="G31" s="5">
        <v>618824.38</v>
      </c>
    </row>
    <row r="32" spans="1:7" x14ac:dyDescent="0.2">
      <c r="A32" s="27" t="s">
        <v>15</v>
      </c>
      <c r="B32" s="27">
        <f t="shared" ref="B32:G32" si="3">SUM(B28:B31)</f>
        <v>231</v>
      </c>
      <c r="C32" s="27">
        <f t="shared" si="3"/>
        <v>37</v>
      </c>
      <c r="D32" s="46">
        <f t="shared" si="3"/>
        <v>9301050.25</v>
      </c>
      <c r="E32" s="46">
        <f t="shared" si="3"/>
        <v>6528710.1000000006</v>
      </c>
      <c r="F32" s="46">
        <f t="shared" si="3"/>
        <v>2772340.1500000004</v>
      </c>
      <c r="G32" s="46">
        <f t="shared" si="3"/>
        <v>844573.32000000007</v>
      </c>
    </row>
    <row r="33" spans="1:7" x14ac:dyDescent="0.2">
      <c r="A33" s="29"/>
      <c r="B33" s="29"/>
      <c r="C33" s="29"/>
      <c r="D33" s="48"/>
      <c r="E33" s="48"/>
      <c r="F33" s="48"/>
      <c r="G33" s="48"/>
    </row>
    <row r="34" spans="1:7" ht="13.5" thickBot="1" x14ac:dyDescent="0.25">
      <c r="A34" s="21" t="s">
        <v>22</v>
      </c>
      <c r="B34" s="21"/>
      <c r="C34" s="29"/>
      <c r="D34" s="48"/>
      <c r="E34" s="48"/>
      <c r="F34" s="48"/>
      <c r="G34" s="48"/>
    </row>
    <row r="35" spans="1:7" ht="13.5" thickTop="1" x14ac:dyDescent="0.2">
      <c r="A35" s="30" t="s">
        <v>1</v>
      </c>
      <c r="B35" s="31" t="s">
        <v>2</v>
      </c>
      <c r="C35" s="31" t="s">
        <v>2</v>
      </c>
      <c r="D35" s="49" t="s">
        <v>7</v>
      </c>
      <c r="E35" s="49" t="s">
        <v>7</v>
      </c>
      <c r="F35" s="49" t="s">
        <v>5</v>
      </c>
      <c r="G35" s="50" t="s">
        <v>10</v>
      </c>
    </row>
    <row r="36" spans="1:7" ht="13.5" thickBot="1" x14ac:dyDescent="0.25">
      <c r="A36" s="33" t="s">
        <v>0</v>
      </c>
      <c r="B36" s="34" t="s">
        <v>3</v>
      </c>
      <c r="C36" s="34" t="s">
        <v>4</v>
      </c>
      <c r="D36" s="51" t="s">
        <v>8</v>
      </c>
      <c r="E36" s="51" t="s">
        <v>9</v>
      </c>
      <c r="F36" s="51" t="s">
        <v>6</v>
      </c>
      <c r="G36" s="52" t="s">
        <v>11</v>
      </c>
    </row>
    <row r="37" spans="1:7" ht="13.5" thickTop="1" x14ac:dyDescent="0.2">
      <c r="A37" s="23" t="s">
        <v>12</v>
      </c>
      <c r="B37" s="62">
        <v>134</v>
      </c>
      <c r="C37" s="62">
        <v>44</v>
      </c>
      <c r="D37" s="5">
        <v>5010285</v>
      </c>
      <c r="E37" s="5">
        <v>3592499.8</v>
      </c>
      <c r="F37" s="5">
        <f>SUM(D37-E37)</f>
        <v>1417785.2000000002</v>
      </c>
      <c r="G37" s="5">
        <v>368624.15</v>
      </c>
    </row>
    <row r="38" spans="1:7" x14ac:dyDescent="0.2">
      <c r="A38" s="23" t="s">
        <v>13</v>
      </c>
      <c r="B38" s="62">
        <v>53</v>
      </c>
      <c r="C38" s="62">
        <v>18</v>
      </c>
      <c r="D38" s="5">
        <v>1643223.25</v>
      </c>
      <c r="E38" s="5">
        <v>1113007.25</v>
      </c>
      <c r="F38" s="5">
        <f>SUM(D38-E38)</f>
        <v>530216</v>
      </c>
      <c r="G38" s="5">
        <v>137856.16</v>
      </c>
    </row>
    <row r="39" spans="1:7" x14ac:dyDescent="0.2">
      <c r="A39" s="23" t="s">
        <v>16</v>
      </c>
      <c r="B39" s="62">
        <v>6</v>
      </c>
      <c r="C39" s="62">
        <v>1</v>
      </c>
      <c r="D39" s="5">
        <v>193249.85</v>
      </c>
      <c r="E39" s="5">
        <v>127509.2</v>
      </c>
      <c r="F39" s="5">
        <f>SUM(D39-E39)</f>
        <v>65740.650000000009</v>
      </c>
      <c r="G39" s="5">
        <v>17092.57</v>
      </c>
    </row>
    <row r="40" spans="1:7" x14ac:dyDescent="0.2">
      <c r="A40" s="23" t="s">
        <v>14</v>
      </c>
      <c r="B40" s="62">
        <v>472</v>
      </c>
      <c r="C40" s="62">
        <v>14</v>
      </c>
      <c r="D40" s="5">
        <v>29784834.649999999</v>
      </c>
      <c r="E40" s="5">
        <v>21584779.75</v>
      </c>
      <c r="F40" s="5">
        <f>SUM(D40-E40)</f>
        <v>8200054.8999999985</v>
      </c>
      <c r="G40" s="5">
        <v>2665017.84</v>
      </c>
    </row>
    <row r="41" spans="1:7" x14ac:dyDescent="0.2">
      <c r="A41" s="27" t="s">
        <v>15</v>
      </c>
      <c r="B41" s="27">
        <f t="shared" ref="B41:G41" si="4">SUM(B37:B40)</f>
        <v>665</v>
      </c>
      <c r="C41" s="27">
        <f t="shared" si="4"/>
        <v>77</v>
      </c>
      <c r="D41" s="46">
        <f t="shared" si="4"/>
        <v>36631592.75</v>
      </c>
      <c r="E41" s="46">
        <f t="shared" si="4"/>
        <v>26417796</v>
      </c>
      <c r="F41" s="46">
        <f t="shared" si="4"/>
        <v>10213796.749999998</v>
      </c>
      <c r="G41" s="46">
        <f t="shared" si="4"/>
        <v>3188590.7199999997</v>
      </c>
    </row>
    <row r="42" spans="1:7" x14ac:dyDescent="0.2">
      <c r="A42" s="29"/>
      <c r="B42" s="29"/>
      <c r="C42" s="29"/>
      <c r="D42" s="48"/>
      <c r="E42" s="48"/>
      <c r="F42" s="48"/>
      <c r="G42" s="48"/>
    </row>
    <row r="43" spans="1:7" ht="13.5" thickBot="1" x14ac:dyDescent="0.25">
      <c r="A43" s="24" t="s">
        <v>23</v>
      </c>
      <c r="B43" s="21"/>
      <c r="C43" s="29"/>
      <c r="D43" s="48"/>
      <c r="E43" s="48"/>
      <c r="F43" s="48"/>
      <c r="G43" s="48"/>
    </row>
    <row r="44" spans="1:7" ht="13.5" thickTop="1" x14ac:dyDescent="0.2">
      <c r="A44" s="30" t="s">
        <v>1</v>
      </c>
      <c r="B44" s="31" t="s">
        <v>2</v>
      </c>
      <c r="C44" s="31" t="s">
        <v>2</v>
      </c>
      <c r="D44" s="49" t="s">
        <v>7</v>
      </c>
      <c r="E44" s="49" t="s">
        <v>7</v>
      </c>
      <c r="F44" s="49" t="s">
        <v>5</v>
      </c>
      <c r="G44" s="50" t="s">
        <v>10</v>
      </c>
    </row>
    <row r="45" spans="1:7" ht="13.5" thickBot="1" x14ac:dyDescent="0.25">
      <c r="A45" s="33" t="s">
        <v>0</v>
      </c>
      <c r="B45" s="34" t="s">
        <v>3</v>
      </c>
      <c r="C45" s="34" t="s">
        <v>4</v>
      </c>
      <c r="D45" s="51" t="s">
        <v>8</v>
      </c>
      <c r="E45" s="51" t="s">
        <v>9</v>
      </c>
      <c r="F45" s="51" t="s">
        <v>6</v>
      </c>
      <c r="G45" s="52" t="s">
        <v>11</v>
      </c>
    </row>
    <row r="46" spans="1:7" ht="13.5" thickTop="1" x14ac:dyDescent="0.2">
      <c r="A46" s="23" t="s">
        <v>12</v>
      </c>
      <c r="B46" s="62">
        <v>165</v>
      </c>
      <c r="C46" s="62">
        <v>55</v>
      </c>
      <c r="D46" s="5">
        <v>5448681.25</v>
      </c>
      <c r="E46" s="5">
        <v>3848970.7</v>
      </c>
      <c r="F46" s="5">
        <f>SUM(D46-E46)</f>
        <v>1599710.5499999998</v>
      </c>
      <c r="G46" s="5">
        <v>415924.74</v>
      </c>
    </row>
    <row r="47" spans="1:7" x14ac:dyDescent="0.2">
      <c r="A47" s="23" t="s">
        <v>13</v>
      </c>
      <c r="B47" s="62">
        <v>37</v>
      </c>
      <c r="C47" s="62">
        <v>12</v>
      </c>
      <c r="D47" s="5">
        <v>905606</v>
      </c>
      <c r="E47" s="5">
        <v>655714.15</v>
      </c>
      <c r="F47" s="5">
        <f>SUM(D47-E47)</f>
        <v>249891.84999999998</v>
      </c>
      <c r="G47" s="5">
        <v>64971.88</v>
      </c>
    </row>
    <row r="48" spans="1:7" x14ac:dyDescent="0.2">
      <c r="A48" s="23" t="s">
        <v>14</v>
      </c>
      <c r="B48" s="62">
        <v>772</v>
      </c>
      <c r="C48" s="62">
        <v>20</v>
      </c>
      <c r="D48" s="5">
        <v>42850646.100000001</v>
      </c>
      <c r="E48" s="5">
        <v>31282691.350000001</v>
      </c>
      <c r="F48" s="5">
        <f>SUM(D48-E48)</f>
        <v>11567954.75</v>
      </c>
      <c r="G48" s="5">
        <v>3759585.29</v>
      </c>
    </row>
    <row r="49" spans="1:7" x14ac:dyDescent="0.2">
      <c r="A49" s="27" t="s">
        <v>15</v>
      </c>
      <c r="B49" s="27">
        <f t="shared" ref="B49:G49" si="5">SUM(B46:B48)</f>
        <v>974</v>
      </c>
      <c r="C49" s="27">
        <f t="shared" si="5"/>
        <v>87</v>
      </c>
      <c r="D49" s="46">
        <f t="shared" si="5"/>
        <v>49204933.350000001</v>
      </c>
      <c r="E49" s="46">
        <f t="shared" si="5"/>
        <v>35787376.200000003</v>
      </c>
      <c r="F49" s="46">
        <f t="shared" si="5"/>
        <v>13417557.15</v>
      </c>
      <c r="G49" s="46">
        <f t="shared" si="5"/>
        <v>4240481.91</v>
      </c>
    </row>
    <row r="50" spans="1:7" x14ac:dyDescent="0.2">
      <c r="A50" s="29"/>
      <c r="B50" s="29"/>
      <c r="C50" s="29"/>
      <c r="D50" s="48"/>
      <c r="E50" s="48"/>
      <c r="F50" s="48"/>
      <c r="G50" s="48"/>
    </row>
    <row r="51" spans="1:7" ht="13.5" thickBot="1" x14ac:dyDescent="0.25">
      <c r="A51" s="21" t="s">
        <v>24</v>
      </c>
      <c r="B51" s="21"/>
      <c r="C51" s="29"/>
      <c r="D51" s="48"/>
      <c r="E51" s="48"/>
      <c r="F51" s="48"/>
      <c r="G51" s="48"/>
    </row>
    <row r="52" spans="1:7" ht="13.5" thickTop="1" x14ac:dyDescent="0.2">
      <c r="A52" s="30" t="s">
        <v>1</v>
      </c>
      <c r="B52" s="31" t="s">
        <v>2</v>
      </c>
      <c r="C52" s="31" t="s">
        <v>2</v>
      </c>
      <c r="D52" s="49" t="s">
        <v>7</v>
      </c>
      <c r="E52" s="49" t="s">
        <v>7</v>
      </c>
      <c r="F52" s="49" t="s">
        <v>5</v>
      </c>
      <c r="G52" s="50" t="s">
        <v>10</v>
      </c>
    </row>
    <row r="53" spans="1:7" ht="13.5" thickBot="1" x14ac:dyDescent="0.25">
      <c r="A53" s="33" t="s">
        <v>0</v>
      </c>
      <c r="B53" s="34" t="s">
        <v>3</v>
      </c>
      <c r="C53" s="34" t="s">
        <v>4</v>
      </c>
      <c r="D53" s="51" t="s">
        <v>8</v>
      </c>
      <c r="E53" s="51" t="s">
        <v>9</v>
      </c>
      <c r="F53" s="51" t="s">
        <v>6</v>
      </c>
      <c r="G53" s="52" t="s">
        <v>11</v>
      </c>
    </row>
    <row r="54" spans="1:7" ht="13.5" thickTop="1" x14ac:dyDescent="0.2">
      <c r="A54" s="23" t="s">
        <v>12</v>
      </c>
      <c r="B54" s="57">
        <v>3</v>
      </c>
      <c r="C54" s="4">
        <v>1</v>
      </c>
      <c r="D54" s="5">
        <v>295719</v>
      </c>
      <c r="E54" s="5">
        <v>206385.3</v>
      </c>
      <c r="F54" s="5">
        <f>SUM(D54-E54)</f>
        <v>89333.700000000012</v>
      </c>
      <c r="G54" s="5">
        <v>23226.76</v>
      </c>
    </row>
    <row r="55" spans="1:7" x14ac:dyDescent="0.2">
      <c r="A55" s="23" t="s">
        <v>13</v>
      </c>
      <c r="B55" s="57">
        <v>6</v>
      </c>
      <c r="C55" s="4">
        <v>2</v>
      </c>
      <c r="D55" s="58">
        <v>73726</v>
      </c>
      <c r="E55" s="5">
        <v>59089.9</v>
      </c>
      <c r="F55" s="5">
        <f>SUM(D55-E55)</f>
        <v>14636.099999999999</v>
      </c>
      <c r="G55" s="5">
        <v>3805.39</v>
      </c>
    </row>
    <row r="56" spans="1:7" x14ac:dyDescent="0.2">
      <c r="A56" s="23" t="s">
        <v>16</v>
      </c>
      <c r="B56" s="57">
        <v>3</v>
      </c>
      <c r="C56" s="4">
        <v>1</v>
      </c>
      <c r="D56" s="5">
        <v>86516</v>
      </c>
      <c r="E56" s="5">
        <v>62934.95</v>
      </c>
      <c r="F56" s="5">
        <f>SUM(D56-E56)</f>
        <v>23581.050000000003</v>
      </c>
      <c r="G56" s="5">
        <v>6131.07</v>
      </c>
    </row>
    <row r="57" spans="1:7" x14ac:dyDescent="0.2">
      <c r="A57" s="27" t="s">
        <v>15</v>
      </c>
      <c r="B57" s="27">
        <f>SUM(B54:B56)</f>
        <v>12</v>
      </c>
      <c r="C57" s="27">
        <f>SUM(C54:C56)</f>
        <v>4</v>
      </c>
      <c r="D57" s="46">
        <f>SUM(D54:D56)</f>
        <v>455961</v>
      </c>
      <c r="E57" s="46">
        <f t="shared" ref="E57:G57" si="6">SUM(E54:E56)</f>
        <v>328410.15000000002</v>
      </c>
      <c r="F57" s="46">
        <f t="shared" si="6"/>
        <v>127550.85000000002</v>
      </c>
      <c r="G57" s="46">
        <f t="shared" si="6"/>
        <v>33163.22</v>
      </c>
    </row>
    <row r="58" spans="1:7" x14ac:dyDescent="0.2">
      <c r="A58" s="29"/>
      <c r="B58" s="29"/>
      <c r="C58" s="29"/>
      <c r="D58" s="48"/>
      <c r="E58" s="48"/>
      <c r="F58" s="48"/>
      <c r="G58" s="48"/>
    </row>
    <row r="59" spans="1:7" ht="13.5" thickBot="1" x14ac:dyDescent="0.25">
      <c r="A59" s="21" t="s">
        <v>25</v>
      </c>
      <c r="B59" s="21"/>
      <c r="C59" s="29"/>
      <c r="D59" s="48"/>
      <c r="E59" s="48"/>
      <c r="F59" s="48"/>
      <c r="G59" s="48"/>
    </row>
    <row r="60" spans="1:7" ht="13.5" thickTop="1" x14ac:dyDescent="0.2">
      <c r="A60" s="30" t="s">
        <v>1</v>
      </c>
      <c r="B60" s="31" t="s">
        <v>2</v>
      </c>
      <c r="C60" s="31" t="s">
        <v>2</v>
      </c>
      <c r="D60" s="49" t="s">
        <v>7</v>
      </c>
      <c r="E60" s="49" t="s">
        <v>7</v>
      </c>
      <c r="F60" s="49" t="s">
        <v>5</v>
      </c>
      <c r="G60" s="50" t="s">
        <v>10</v>
      </c>
    </row>
    <row r="61" spans="1:7" ht="13.5" thickBot="1" x14ac:dyDescent="0.25">
      <c r="A61" s="33" t="s">
        <v>0</v>
      </c>
      <c r="B61" s="34" t="s">
        <v>3</v>
      </c>
      <c r="C61" s="34" t="s">
        <v>4</v>
      </c>
      <c r="D61" s="51" t="s">
        <v>8</v>
      </c>
      <c r="E61" s="51" t="s">
        <v>9</v>
      </c>
      <c r="F61" s="51" t="s">
        <v>6</v>
      </c>
      <c r="G61" s="52" t="s">
        <v>11</v>
      </c>
    </row>
    <row r="62" spans="1:7" ht="13.5" thickTop="1" x14ac:dyDescent="0.2">
      <c r="A62" s="23" t="s">
        <v>12</v>
      </c>
      <c r="B62" s="4">
        <v>6</v>
      </c>
      <c r="C62" s="4">
        <v>2</v>
      </c>
      <c r="D62" s="5">
        <v>96910</v>
      </c>
      <c r="E62" s="5">
        <v>65682.95</v>
      </c>
      <c r="F62" s="5">
        <f>SUM(D62-E62)</f>
        <v>31227.050000000003</v>
      </c>
      <c r="G62" s="5">
        <v>8119.03</v>
      </c>
    </row>
    <row r="63" spans="1:7" x14ac:dyDescent="0.2">
      <c r="A63" s="23" t="s">
        <v>14</v>
      </c>
      <c r="B63" s="4">
        <v>158</v>
      </c>
      <c r="C63" s="4">
        <v>5</v>
      </c>
      <c r="D63" s="5">
        <v>10661304.1</v>
      </c>
      <c r="E63" s="5">
        <v>7759777.8499999996</v>
      </c>
      <c r="F63" s="5">
        <f>SUM(D63-E63)</f>
        <v>2901526.25</v>
      </c>
      <c r="G63" s="5">
        <v>942996.03</v>
      </c>
    </row>
    <row r="64" spans="1:7" x14ac:dyDescent="0.2">
      <c r="A64" s="27" t="s">
        <v>15</v>
      </c>
      <c r="B64" s="27">
        <f t="shared" ref="B64:G64" si="7">SUM(B62:B63)</f>
        <v>164</v>
      </c>
      <c r="C64" s="27">
        <f t="shared" si="7"/>
        <v>7</v>
      </c>
      <c r="D64" s="46">
        <f t="shared" si="7"/>
        <v>10758214.1</v>
      </c>
      <c r="E64" s="46">
        <f t="shared" si="7"/>
        <v>7825460.7999999998</v>
      </c>
      <c r="F64" s="46">
        <f t="shared" si="7"/>
        <v>2932753.3</v>
      </c>
      <c r="G64" s="46">
        <f t="shared" si="7"/>
        <v>951115.06</v>
      </c>
    </row>
    <row r="65" spans="1:7" x14ac:dyDescent="0.2">
      <c r="A65" s="29"/>
      <c r="B65" s="29"/>
      <c r="C65" s="29"/>
      <c r="D65" s="48"/>
      <c r="E65" s="48"/>
      <c r="F65" s="48"/>
      <c r="G65" s="48"/>
    </row>
    <row r="66" spans="1:7" ht="13.5" thickBot="1" x14ac:dyDescent="0.25">
      <c r="A66" s="21" t="s">
        <v>26</v>
      </c>
      <c r="B66" s="21"/>
      <c r="C66" s="29"/>
      <c r="D66" s="48"/>
      <c r="E66" s="48"/>
      <c r="F66" s="48"/>
      <c r="G66" s="48"/>
    </row>
    <row r="67" spans="1:7" ht="13.5" thickTop="1" x14ac:dyDescent="0.2">
      <c r="A67" s="30" t="s">
        <v>1</v>
      </c>
      <c r="B67" s="31" t="s">
        <v>2</v>
      </c>
      <c r="C67" s="31" t="s">
        <v>2</v>
      </c>
      <c r="D67" s="49" t="s">
        <v>7</v>
      </c>
      <c r="E67" s="49" t="s">
        <v>7</v>
      </c>
      <c r="F67" s="49" t="s">
        <v>5</v>
      </c>
      <c r="G67" s="50" t="s">
        <v>10</v>
      </c>
    </row>
    <row r="68" spans="1:7" ht="13.5" thickBot="1" x14ac:dyDescent="0.25">
      <c r="A68" s="33" t="s">
        <v>0</v>
      </c>
      <c r="B68" s="34" t="s">
        <v>3</v>
      </c>
      <c r="C68" s="34" t="s">
        <v>4</v>
      </c>
      <c r="D68" s="51" t="s">
        <v>8</v>
      </c>
      <c r="E68" s="51" t="s">
        <v>9</v>
      </c>
      <c r="F68" s="51" t="s">
        <v>6</v>
      </c>
      <c r="G68" s="52" t="s">
        <v>11</v>
      </c>
    </row>
    <row r="69" spans="1:7" ht="13.5" thickTop="1" x14ac:dyDescent="0.2">
      <c r="A69" s="23" t="s">
        <v>12</v>
      </c>
      <c r="B69" s="62">
        <v>8</v>
      </c>
      <c r="C69" s="62">
        <v>2</v>
      </c>
      <c r="D69" s="5">
        <v>578811</v>
      </c>
      <c r="E69" s="5">
        <v>398578.75</v>
      </c>
      <c r="F69" s="5">
        <f>SUM(D69-E69)</f>
        <v>180232.25</v>
      </c>
      <c r="G69" s="5">
        <v>46860.39</v>
      </c>
    </row>
    <row r="70" spans="1:7" x14ac:dyDescent="0.2">
      <c r="A70" s="23" t="s">
        <v>13</v>
      </c>
      <c r="B70" s="62">
        <v>3</v>
      </c>
      <c r="C70" s="62">
        <v>1</v>
      </c>
      <c r="D70" s="5">
        <v>24203</v>
      </c>
      <c r="E70" s="5">
        <v>13262.55</v>
      </c>
      <c r="F70" s="5">
        <f>SUM(D70-E70)</f>
        <v>10940.45</v>
      </c>
      <c r="G70" s="5">
        <v>2844.52</v>
      </c>
    </row>
    <row r="71" spans="1:7" x14ac:dyDescent="0.2">
      <c r="A71" s="23" t="s">
        <v>14</v>
      </c>
      <c r="B71" s="62">
        <v>20</v>
      </c>
      <c r="C71" s="62">
        <v>1</v>
      </c>
      <c r="D71" s="5">
        <v>1703880</v>
      </c>
      <c r="E71" s="5">
        <v>1308437.7</v>
      </c>
      <c r="F71" s="5">
        <f>SUM(D71-E71)</f>
        <v>395442.30000000005</v>
      </c>
      <c r="G71" s="5">
        <v>128518.75</v>
      </c>
    </row>
    <row r="72" spans="1:7" x14ac:dyDescent="0.2">
      <c r="A72" s="27" t="s">
        <v>15</v>
      </c>
      <c r="B72" s="27">
        <f t="shared" ref="B72:G72" si="8">SUM(B69:B71)</f>
        <v>31</v>
      </c>
      <c r="C72" s="27">
        <f t="shared" si="8"/>
        <v>4</v>
      </c>
      <c r="D72" s="46">
        <f t="shared" si="8"/>
        <v>2306894</v>
      </c>
      <c r="E72" s="46">
        <f t="shared" si="8"/>
        <v>1720279</v>
      </c>
      <c r="F72" s="46">
        <f t="shared" si="8"/>
        <v>586615</v>
      </c>
      <c r="G72" s="46">
        <f t="shared" si="8"/>
        <v>178223.66</v>
      </c>
    </row>
    <row r="73" spans="1:7" x14ac:dyDescent="0.2">
      <c r="A73" s="29"/>
      <c r="B73" s="29"/>
      <c r="C73" s="29"/>
      <c r="D73" s="48"/>
      <c r="E73" s="48"/>
      <c r="F73" s="48"/>
      <c r="G73" s="48"/>
    </row>
    <row r="74" spans="1:7" ht="13.5" thickBot="1" x14ac:dyDescent="0.25">
      <c r="A74" s="21" t="s">
        <v>27</v>
      </c>
      <c r="B74" s="21"/>
      <c r="C74" s="29"/>
      <c r="D74" s="48"/>
      <c r="E74" s="48"/>
      <c r="F74" s="48"/>
      <c r="G74" s="48"/>
    </row>
    <row r="75" spans="1:7" ht="13.5" thickTop="1" x14ac:dyDescent="0.2">
      <c r="A75" s="30" t="s">
        <v>1</v>
      </c>
      <c r="B75" s="31" t="s">
        <v>2</v>
      </c>
      <c r="C75" s="31" t="s">
        <v>2</v>
      </c>
      <c r="D75" s="49" t="s">
        <v>7</v>
      </c>
      <c r="E75" s="49" t="s">
        <v>7</v>
      </c>
      <c r="F75" s="49" t="s">
        <v>5</v>
      </c>
      <c r="G75" s="50" t="s">
        <v>10</v>
      </c>
    </row>
    <row r="76" spans="1:7" ht="13.5" thickBot="1" x14ac:dyDescent="0.25">
      <c r="A76" s="33" t="s">
        <v>0</v>
      </c>
      <c r="B76" s="34" t="s">
        <v>3</v>
      </c>
      <c r="C76" s="34" t="s">
        <v>4</v>
      </c>
      <c r="D76" s="51" t="s">
        <v>8</v>
      </c>
      <c r="E76" s="51" t="s">
        <v>9</v>
      </c>
      <c r="F76" s="51" t="s">
        <v>6</v>
      </c>
      <c r="G76" s="52" t="s">
        <v>11</v>
      </c>
    </row>
    <row r="77" spans="1:7" ht="13.5" thickTop="1" x14ac:dyDescent="0.2">
      <c r="A77" s="23" t="s">
        <v>12</v>
      </c>
      <c r="B77" s="62">
        <v>47</v>
      </c>
      <c r="C77" s="62">
        <v>14</v>
      </c>
      <c r="D77" s="1">
        <v>2215369</v>
      </c>
      <c r="E77" s="1">
        <v>1621759</v>
      </c>
      <c r="F77" s="1">
        <f>SUM(D77-E77)</f>
        <v>593610</v>
      </c>
      <c r="G77" s="1">
        <v>154338.6</v>
      </c>
    </row>
    <row r="78" spans="1:7" x14ac:dyDescent="0.2">
      <c r="A78" s="23" t="s">
        <v>13</v>
      </c>
      <c r="B78" s="62">
        <v>25</v>
      </c>
      <c r="C78" s="62">
        <v>8</v>
      </c>
      <c r="D78" s="1">
        <v>1023868.2</v>
      </c>
      <c r="E78" s="1">
        <v>714604.2</v>
      </c>
      <c r="F78" s="1">
        <f>SUM(D78-E78)</f>
        <v>309264</v>
      </c>
      <c r="G78" s="1">
        <v>80408.639999999999</v>
      </c>
    </row>
    <row r="79" spans="1:7" x14ac:dyDescent="0.2">
      <c r="A79" s="23" t="s">
        <v>14</v>
      </c>
      <c r="B79" s="62">
        <v>136</v>
      </c>
      <c r="C79" s="62">
        <v>4</v>
      </c>
      <c r="D79" s="5">
        <v>16345085.6</v>
      </c>
      <c r="E79" s="5">
        <v>12101195.6</v>
      </c>
      <c r="F79" s="5">
        <f>SUM(D79-E79)</f>
        <v>4243890</v>
      </c>
      <c r="G79" s="5">
        <v>1379264.25</v>
      </c>
    </row>
    <row r="80" spans="1:7" x14ac:dyDescent="0.2">
      <c r="A80" s="27" t="s">
        <v>15</v>
      </c>
      <c r="B80" s="27">
        <f t="shared" ref="B80:G80" si="9">SUM(B77:B79)</f>
        <v>208</v>
      </c>
      <c r="C80" s="27">
        <f t="shared" si="9"/>
        <v>26</v>
      </c>
      <c r="D80" s="46">
        <f t="shared" si="9"/>
        <v>19584322.800000001</v>
      </c>
      <c r="E80" s="46">
        <f t="shared" si="9"/>
        <v>14437558.800000001</v>
      </c>
      <c r="F80" s="46">
        <f t="shared" si="9"/>
        <v>5146764</v>
      </c>
      <c r="G80" s="46">
        <f t="shared" si="9"/>
        <v>1614011.49</v>
      </c>
    </row>
    <row r="81" spans="1:7" x14ac:dyDescent="0.2">
      <c r="A81" s="29"/>
      <c r="B81" s="29"/>
      <c r="C81" s="29"/>
      <c r="D81" s="48"/>
      <c r="E81" s="48"/>
      <c r="F81" s="48"/>
      <c r="G81" s="48"/>
    </row>
    <row r="82" spans="1:7" ht="13.5" thickBot="1" x14ac:dyDescent="0.25">
      <c r="A82" s="21" t="s">
        <v>28</v>
      </c>
      <c r="B82" s="21"/>
      <c r="C82" s="29"/>
      <c r="D82" s="48"/>
      <c r="E82" s="48"/>
      <c r="F82" s="48"/>
      <c r="G82" s="48"/>
    </row>
    <row r="83" spans="1:7" ht="13.5" thickTop="1" x14ac:dyDescent="0.2">
      <c r="A83" s="30" t="s">
        <v>1</v>
      </c>
      <c r="B83" s="31" t="s">
        <v>2</v>
      </c>
      <c r="C83" s="31" t="s">
        <v>2</v>
      </c>
      <c r="D83" s="49" t="s">
        <v>7</v>
      </c>
      <c r="E83" s="49" t="s">
        <v>7</v>
      </c>
      <c r="F83" s="49" t="s">
        <v>5</v>
      </c>
      <c r="G83" s="50" t="s">
        <v>10</v>
      </c>
    </row>
    <row r="84" spans="1:7" ht="13.5" thickBot="1" x14ac:dyDescent="0.25">
      <c r="A84" s="33" t="s">
        <v>0</v>
      </c>
      <c r="B84" s="34" t="s">
        <v>3</v>
      </c>
      <c r="C84" s="34" t="s">
        <v>4</v>
      </c>
      <c r="D84" s="51" t="s">
        <v>8</v>
      </c>
      <c r="E84" s="51" t="s">
        <v>9</v>
      </c>
      <c r="F84" s="51" t="s">
        <v>6</v>
      </c>
      <c r="G84" s="52" t="s">
        <v>11</v>
      </c>
    </row>
    <row r="85" spans="1:7" ht="13.5" thickTop="1" x14ac:dyDescent="0.2">
      <c r="A85" s="23" t="s">
        <v>12</v>
      </c>
      <c r="B85" s="62">
        <v>570</v>
      </c>
      <c r="C85" s="62">
        <v>181</v>
      </c>
      <c r="D85" s="5">
        <v>28277070.649999999</v>
      </c>
      <c r="E85" s="5">
        <v>19729620.100000001</v>
      </c>
      <c r="F85" s="5">
        <f>SUM(D85-E85)</f>
        <v>8547450.549999997</v>
      </c>
      <c r="G85" s="5">
        <v>2222337.14</v>
      </c>
    </row>
    <row r="86" spans="1:7" x14ac:dyDescent="0.2">
      <c r="A86" s="23" t="s">
        <v>13</v>
      </c>
      <c r="B86" s="62">
        <v>347</v>
      </c>
      <c r="C86" s="62">
        <v>114</v>
      </c>
      <c r="D86" s="5">
        <v>12329101.75</v>
      </c>
      <c r="E86" s="5">
        <v>8831225.4499999993</v>
      </c>
      <c r="F86" s="5">
        <f>SUM(D86-E86)</f>
        <v>3497876.3000000007</v>
      </c>
      <c r="G86" s="5">
        <v>909447.84</v>
      </c>
    </row>
    <row r="87" spans="1:7" x14ac:dyDescent="0.2">
      <c r="A87" s="23" t="s">
        <v>16</v>
      </c>
      <c r="B87" s="62"/>
      <c r="C87" s="62"/>
      <c r="D87" s="5"/>
      <c r="E87" s="5"/>
      <c r="F87" s="5">
        <f>SUM(D87-E87)</f>
        <v>0</v>
      </c>
      <c r="G87" s="5"/>
    </row>
    <row r="88" spans="1:7" x14ac:dyDescent="0.2">
      <c r="A88" s="23" t="s">
        <v>17</v>
      </c>
      <c r="B88" s="62">
        <v>464</v>
      </c>
      <c r="C88" s="62">
        <v>5</v>
      </c>
      <c r="D88" s="5">
        <v>25380411</v>
      </c>
      <c r="E88" s="5">
        <v>18750669.399999999</v>
      </c>
      <c r="F88" s="5">
        <f>SUM(D88-E88)</f>
        <v>6629741.6000000015</v>
      </c>
      <c r="G88" s="5">
        <v>1193353.49</v>
      </c>
    </row>
    <row r="89" spans="1:7" x14ac:dyDescent="0.2">
      <c r="A89" s="23" t="s">
        <v>14</v>
      </c>
      <c r="B89" s="62">
        <v>247</v>
      </c>
      <c r="C89" s="62">
        <v>5</v>
      </c>
      <c r="D89" s="5">
        <v>21664324.399999999</v>
      </c>
      <c r="E89" s="5">
        <v>16031218.65</v>
      </c>
      <c r="F89" s="5">
        <f>SUM(D89-E89)</f>
        <v>5633105.7499999981</v>
      </c>
      <c r="G89" s="5">
        <v>1830759.37</v>
      </c>
    </row>
    <row r="90" spans="1:7" x14ac:dyDescent="0.2">
      <c r="A90" s="27" t="s">
        <v>15</v>
      </c>
      <c r="B90" s="27">
        <f t="shared" ref="B90:G90" si="10">SUM(B85:B89)</f>
        <v>1628</v>
      </c>
      <c r="C90" s="27">
        <f t="shared" si="10"/>
        <v>305</v>
      </c>
      <c r="D90" s="46">
        <f t="shared" si="10"/>
        <v>87650907.799999997</v>
      </c>
      <c r="E90" s="46">
        <f t="shared" si="10"/>
        <v>63342733.600000001</v>
      </c>
      <c r="F90" s="46">
        <f t="shared" si="10"/>
        <v>24308174.199999996</v>
      </c>
      <c r="G90" s="46">
        <f t="shared" si="10"/>
        <v>6155897.8399999999</v>
      </c>
    </row>
    <row r="91" spans="1:7" x14ac:dyDescent="0.2">
      <c r="A91" s="29"/>
      <c r="B91" s="29"/>
      <c r="C91" s="29"/>
      <c r="D91" s="48"/>
      <c r="E91" s="48"/>
      <c r="F91" s="48"/>
      <c r="G91" s="48"/>
    </row>
    <row r="92" spans="1:7" ht="13.5" thickBot="1" x14ac:dyDescent="0.25">
      <c r="A92" s="21" t="s">
        <v>29</v>
      </c>
      <c r="B92" s="21"/>
      <c r="C92" s="29"/>
      <c r="D92" s="48"/>
      <c r="E92" s="48"/>
      <c r="F92" s="48"/>
      <c r="G92" s="48"/>
    </row>
    <row r="93" spans="1:7" ht="13.5" thickTop="1" x14ac:dyDescent="0.2">
      <c r="A93" s="30" t="s">
        <v>1</v>
      </c>
      <c r="B93" s="31" t="s">
        <v>2</v>
      </c>
      <c r="C93" s="31" t="s">
        <v>2</v>
      </c>
      <c r="D93" s="49" t="s">
        <v>7</v>
      </c>
      <c r="E93" s="49" t="s">
        <v>7</v>
      </c>
      <c r="F93" s="49" t="s">
        <v>5</v>
      </c>
      <c r="G93" s="50" t="s">
        <v>10</v>
      </c>
    </row>
    <row r="94" spans="1:7" ht="13.5" thickBot="1" x14ac:dyDescent="0.25">
      <c r="A94" s="33" t="s">
        <v>0</v>
      </c>
      <c r="B94" s="34" t="s">
        <v>3</v>
      </c>
      <c r="C94" s="34" t="s">
        <v>4</v>
      </c>
      <c r="D94" s="51" t="s">
        <v>8</v>
      </c>
      <c r="E94" s="51" t="s">
        <v>9</v>
      </c>
      <c r="F94" s="51" t="s">
        <v>6</v>
      </c>
      <c r="G94" s="52" t="s">
        <v>11</v>
      </c>
    </row>
    <row r="95" spans="1:7" ht="13.5" thickTop="1" x14ac:dyDescent="0.2">
      <c r="A95" s="23" t="s">
        <v>12</v>
      </c>
      <c r="B95" s="62">
        <v>23</v>
      </c>
      <c r="C95" s="62">
        <v>8</v>
      </c>
      <c r="D95" s="5">
        <v>487494</v>
      </c>
      <c r="E95" s="5">
        <v>330956</v>
      </c>
      <c r="F95" s="5">
        <f>SUM(D95-E95)</f>
        <v>156538</v>
      </c>
      <c r="G95" s="5">
        <v>40699.879999999997</v>
      </c>
    </row>
    <row r="96" spans="1:7" x14ac:dyDescent="0.2">
      <c r="A96" s="23" t="s">
        <v>13</v>
      </c>
      <c r="B96" s="62">
        <v>6</v>
      </c>
      <c r="C96" s="62">
        <v>2</v>
      </c>
      <c r="D96" s="5">
        <v>231037</v>
      </c>
      <c r="E96" s="5">
        <v>160941.1</v>
      </c>
      <c r="F96" s="5">
        <f>SUM(D96-E96)</f>
        <v>70095.899999999994</v>
      </c>
      <c r="G96" s="5">
        <v>18224.93</v>
      </c>
    </row>
    <row r="97" spans="1:7" x14ac:dyDescent="0.2">
      <c r="A97" s="23" t="s">
        <v>17</v>
      </c>
      <c r="B97" s="62">
        <v>0</v>
      </c>
      <c r="C97" s="62">
        <v>0</v>
      </c>
      <c r="D97" s="5">
        <v>0</v>
      </c>
      <c r="E97" s="5">
        <v>0</v>
      </c>
      <c r="F97" s="5">
        <f>SUM(D97-E97)</f>
        <v>0</v>
      </c>
      <c r="G97" s="5">
        <v>0</v>
      </c>
    </row>
    <row r="98" spans="1:7" x14ac:dyDescent="0.2">
      <c r="A98" s="23" t="s">
        <v>14</v>
      </c>
      <c r="B98" s="62">
        <v>119</v>
      </c>
      <c r="C98" s="62">
        <v>3</v>
      </c>
      <c r="D98" s="5">
        <v>6719743</v>
      </c>
      <c r="E98" s="5">
        <v>5013429.8499999996</v>
      </c>
      <c r="F98" s="5">
        <f>SUM(D98-E98)</f>
        <v>1706313.1500000004</v>
      </c>
      <c r="G98" s="5">
        <v>554551.77</v>
      </c>
    </row>
    <row r="99" spans="1:7" x14ac:dyDescent="0.2">
      <c r="A99" s="27" t="s">
        <v>15</v>
      </c>
      <c r="B99" s="27">
        <f t="shared" ref="B99:G99" si="11">SUM(B95:B98)</f>
        <v>148</v>
      </c>
      <c r="C99" s="27">
        <f t="shared" si="11"/>
        <v>13</v>
      </c>
      <c r="D99" s="46">
        <f t="shared" si="11"/>
        <v>7438274</v>
      </c>
      <c r="E99" s="46">
        <f t="shared" si="11"/>
        <v>5505326.9499999993</v>
      </c>
      <c r="F99" s="46">
        <f t="shared" si="11"/>
        <v>1932947.0500000003</v>
      </c>
      <c r="G99" s="46">
        <f t="shared" si="11"/>
        <v>613476.58000000007</v>
      </c>
    </row>
    <row r="100" spans="1:7" x14ac:dyDescent="0.2">
      <c r="A100" s="29"/>
      <c r="B100" s="29"/>
      <c r="C100" s="29"/>
      <c r="D100" s="48"/>
      <c r="E100" s="48"/>
      <c r="F100" s="48"/>
      <c r="G100" s="48"/>
    </row>
    <row r="101" spans="1:7" ht="13.5" thickBot="1" x14ac:dyDescent="0.25">
      <c r="A101" s="21" t="s">
        <v>30</v>
      </c>
      <c r="B101" s="21"/>
      <c r="C101" s="29"/>
      <c r="D101" s="48"/>
      <c r="E101" s="48"/>
      <c r="F101" s="48"/>
      <c r="G101" s="48"/>
    </row>
    <row r="102" spans="1:7" ht="13.5" thickTop="1" x14ac:dyDescent="0.2">
      <c r="A102" s="30" t="s">
        <v>1</v>
      </c>
      <c r="B102" s="31" t="s">
        <v>2</v>
      </c>
      <c r="C102" s="31" t="s">
        <v>2</v>
      </c>
      <c r="D102" s="49" t="s">
        <v>7</v>
      </c>
      <c r="E102" s="49" t="s">
        <v>7</v>
      </c>
      <c r="F102" s="49" t="s">
        <v>5</v>
      </c>
      <c r="G102" s="50" t="s">
        <v>10</v>
      </c>
    </row>
    <row r="103" spans="1:7" ht="13.5" thickBot="1" x14ac:dyDescent="0.25">
      <c r="A103" s="33" t="s">
        <v>0</v>
      </c>
      <c r="B103" s="34" t="s">
        <v>3</v>
      </c>
      <c r="C103" s="34" t="s">
        <v>4</v>
      </c>
      <c r="D103" s="51" t="s">
        <v>8</v>
      </c>
      <c r="E103" s="51" t="s">
        <v>9</v>
      </c>
      <c r="F103" s="51" t="s">
        <v>6</v>
      </c>
      <c r="G103" s="52" t="s">
        <v>11</v>
      </c>
    </row>
    <row r="104" spans="1:7" ht="13.5" thickTop="1" x14ac:dyDescent="0.2">
      <c r="A104" s="23" t="s">
        <v>12</v>
      </c>
      <c r="B104" s="62">
        <v>124</v>
      </c>
      <c r="C104" s="62">
        <v>40</v>
      </c>
      <c r="D104" s="5">
        <v>2986513</v>
      </c>
      <c r="E104" s="5">
        <v>2086659.1</v>
      </c>
      <c r="F104" s="5">
        <f>SUM(D104-E104)</f>
        <v>899853.89999999991</v>
      </c>
      <c r="G104" s="5">
        <v>233962.01</v>
      </c>
    </row>
    <row r="105" spans="1:7" x14ac:dyDescent="0.2">
      <c r="A105" s="23" t="s">
        <v>13</v>
      </c>
      <c r="B105" s="62">
        <v>29</v>
      </c>
      <c r="C105" s="62">
        <v>10</v>
      </c>
      <c r="D105" s="5">
        <v>475384</v>
      </c>
      <c r="E105" s="5">
        <v>316611.95</v>
      </c>
      <c r="F105" s="5">
        <f>SUM(D105-E105)</f>
        <v>158772.04999999999</v>
      </c>
      <c r="G105" s="5">
        <v>41280.730000000003</v>
      </c>
    </row>
    <row r="106" spans="1:7" x14ac:dyDescent="0.2">
      <c r="A106" s="23" t="s">
        <v>16</v>
      </c>
      <c r="B106" s="62">
        <v>6</v>
      </c>
      <c r="C106" s="62">
        <v>1</v>
      </c>
      <c r="D106" s="5">
        <v>287118.09999999998</v>
      </c>
      <c r="E106" s="5">
        <v>214576.35</v>
      </c>
      <c r="F106" s="5">
        <f>SUM(D106-E106)</f>
        <v>72541.749999999971</v>
      </c>
      <c r="G106" s="5">
        <v>18860.86</v>
      </c>
    </row>
    <row r="107" spans="1:7" x14ac:dyDescent="0.2">
      <c r="A107" s="23" t="s">
        <v>17</v>
      </c>
      <c r="B107" s="62">
        <v>41</v>
      </c>
      <c r="C107" s="62">
        <v>1</v>
      </c>
      <c r="D107" s="5">
        <v>1369535</v>
      </c>
      <c r="E107" s="5">
        <v>1047339.35</v>
      </c>
      <c r="F107" s="5">
        <f>SUM(D107-E107)</f>
        <v>322195.65000000002</v>
      </c>
      <c r="G107" s="5">
        <v>57995.22</v>
      </c>
    </row>
    <row r="108" spans="1:7" x14ac:dyDescent="0.2">
      <c r="A108" s="23" t="s">
        <v>14</v>
      </c>
      <c r="B108" s="62">
        <v>514</v>
      </c>
      <c r="C108" s="62">
        <v>12</v>
      </c>
      <c r="D108" s="5">
        <v>34443281.700000003</v>
      </c>
      <c r="E108" s="5">
        <v>25443250.300000001</v>
      </c>
      <c r="F108" s="5">
        <f>SUM(D108-E108)</f>
        <v>9000031.4000000022</v>
      </c>
      <c r="G108" s="5">
        <v>2925010.21</v>
      </c>
    </row>
    <row r="109" spans="1:7" x14ac:dyDescent="0.2">
      <c r="A109" s="27" t="s">
        <v>15</v>
      </c>
      <c r="B109" s="27">
        <f t="shared" ref="B109:G109" si="12">SUM(B104:B108)</f>
        <v>714</v>
      </c>
      <c r="C109" s="27">
        <f t="shared" si="12"/>
        <v>64</v>
      </c>
      <c r="D109" s="46">
        <f t="shared" si="12"/>
        <v>39561831.800000004</v>
      </c>
      <c r="E109" s="46">
        <f t="shared" si="12"/>
        <v>29108437.050000001</v>
      </c>
      <c r="F109" s="46">
        <f t="shared" si="12"/>
        <v>10453394.750000002</v>
      </c>
      <c r="G109" s="46">
        <f t="shared" si="12"/>
        <v>3277109.03</v>
      </c>
    </row>
    <row r="110" spans="1:7" x14ac:dyDescent="0.2">
      <c r="A110" s="29"/>
      <c r="B110" s="29"/>
      <c r="C110" s="29"/>
      <c r="D110" s="48"/>
      <c r="E110" s="48"/>
      <c r="F110" s="48"/>
      <c r="G110" s="48"/>
    </row>
    <row r="111" spans="1:7" ht="13.5" thickBot="1" x14ac:dyDescent="0.25">
      <c r="A111" s="21" t="s">
        <v>31</v>
      </c>
      <c r="B111" s="21"/>
      <c r="C111" s="29"/>
      <c r="D111" s="48"/>
      <c r="E111" s="48"/>
      <c r="F111" s="48"/>
      <c r="G111" s="48"/>
    </row>
    <row r="112" spans="1:7" ht="13.5" thickTop="1" x14ac:dyDescent="0.2">
      <c r="A112" s="30" t="s">
        <v>1</v>
      </c>
      <c r="B112" s="31" t="s">
        <v>2</v>
      </c>
      <c r="C112" s="31" t="s">
        <v>2</v>
      </c>
      <c r="D112" s="49" t="s">
        <v>7</v>
      </c>
      <c r="E112" s="49" t="s">
        <v>7</v>
      </c>
      <c r="F112" s="49" t="s">
        <v>5</v>
      </c>
      <c r="G112" s="50" t="s">
        <v>10</v>
      </c>
    </row>
    <row r="113" spans="1:7" ht="13.5" thickBot="1" x14ac:dyDescent="0.25">
      <c r="A113" s="33" t="s">
        <v>0</v>
      </c>
      <c r="B113" s="34" t="s">
        <v>3</v>
      </c>
      <c r="C113" s="34" t="s">
        <v>4</v>
      </c>
      <c r="D113" s="51" t="s">
        <v>8</v>
      </c>
      <c r="E113" s="51" t="s">
        <v>9</v>
      </c>
      <c r="F113" s="51" t="s">
        <v>6</v>
      </c>
      <c r="G113" s="52" t="s">
        <v>11</v>
      </c>
    </row>
    <row r="114" spans="1:7" ht="13.5" thickTop="1" x14ac:dyDescent="0.2">
      <c r="A114" s="23" t="s">
        <v>12</v>
      </c>
      <c r="B114" s="62">
        <v>4</v>
      </c>
      <c r="C114" s="62">
        <v>2</v>
      </c>
      <c r="D114" s="1">
        <v>54068</v>
      </c>
      <c r="E114" s="1">
        <v>47193.15</v>
      </c>
      <c r="F114" s="1">
        <f>SUM(D114-E114)</f>
        <v>6874.8499999999985</v>
      </c>
      <c r="G114" s="1">
        <v>1787.46</v>
      </c>
    </row>
    <row r="115" spans="1:7" x14ac:dyDescent="0.2">
      <c r="A115" s="23" t="s">
        <v>14</v>
      </c>
      <c r="B115" s="62">
        <v>187</v>
      </c>
      <c r="C115" s="62">
        <v>6</v>
      </c>
      <c r="D115" s="5">
        <v>11685838.65</v>
      </c>
      <c r="E115" s="5">
        <v>8632111.1500000004</v>
      </c>
      <c r="F115" s="5">
        <f>SUM(D115-E115)</f>
        <v>3053727.5</v>
      </c>
      <c r="G115" s="5">
        <v>992461.44</v>
      </c>
    </row>
    <row r="116" spans="1:7" x14ac:dyDescent="0.2">
      <c r="A116" s="27" t="s">
        <v>15</v>
      </c>
      <c r="B116" s="27">
        <f t="shared" ref="B116:G116" si="13">SUM(B114:B115)</f>
        <v>191</v>
      </c>
      <c r="C116" s="27">
        <f t="shared" si="13"/>
        <v>8</v>
      </c>
      <c r="D116" s="46">
        <f t="shared" si="13"/>
        <v>11739906.65</v>
      </c>
      <c r="E116" s="46">
        <f t="shared" si="13"/>
        <v>8679304.3000000007</v>
      </c>
      <c r="F116" s="46">
        <f t="shared" si="13"/>
        <v>3060602.35</v>
      </c>
      <c r="G116" s="46">
        <f t="shared" si="13"/>
        <v>994248.89999999991</v>
      </c>
    </row>
    <row r="117" spans="1:7" x14ac:dyDescent="0.2">
      <c r="A117" s="23"/>
      <c r="B117" s="23"/>
      <c r="C117" s="23"/>
      <c r="D117" s="48"/>
      <c r="E117" s="48"/>
      <c r="F117" s="48"/>
      <c r="G117" s="48"/>
    </row>
    <row r="118" spans="1:7" x14ac:dyDescent="0.2">
      <c r="A118" s="23"/>
      <c r="B118" s="23"/>
      <c r="C118" s="23"/>
      <c r="D118" s="48"/>
      <c r="E118" s="48"/>
      <c r="F118" s="48"/>
      <c r="G118" s="48"/>
    </row>
    <row r="119" spans="1:7" ht="13.5" thickBot="1" x14ac:dyDescent="0.25">
      <c r="A119" s="21" t="s">
        <v>32</v>
      </c>
      <c r="B119" s="21"/>
      <c r="C119" s="29"/>
      <c r="D119" s="48"/>
      <c r="E119" s="48"/>
      <c r="F119" s="48"/>
      <c r="G119" s="48"/>
    </row>
    <row r="120" spans="1:7" ht="13.5" thickTop="1" x14ac:dyDescent="0.2">
      <c r="A120" s="30" t="s">
        <v>1</v>
      </c>
      <c r="B120" s="31" t="s">
        <v>2</v>
      </c>
      <c r="C120" s="31" t="s">
        <v>2</v>
      </c>
      <c r="D120" s="49" t="s">
        <v>7</v>
      </c>
      <c r="E120" s="49" t="s">
        <v>7</v>
      </c>
      <c r="F120" s="49" t="s">
        <v>5</v>
      </c>
      <c r="G120" s="50" t="s">
        <v>10</v>
      </c>
    </row>
    <row r="121" spans="1:7" ht="13.5" thickBot="1" x14ac:dyDescent="0.25">
      <c r="A121" s="33" t="s">
        <v>0</v>
      </c>
      <c r="B121" s="34" t="s">
        <v>3</v>
      </c>
      <c r="C121" s="34" t="s">
        <v>4</v>
      </c>
      <c r="D121" s="51" t="s">
        <v>8</v>
      </c>
      <c r="E121" s="51" t="s">
        <v>9</v>
      </c>
      <c r="F121" s="51" t="s">
        <v>6</v>
      </c>
      <c r="G121" s="52" t="s">
        <v>11</v>
      </c>
    </row>
    <row r="122" spans="1:7" ht="13.5" thickTop="1" x14ac:dyDescent="0.2">
      <c r="A122" s="23" t="s">
        <v>12</v>
      </c>
      <c r="B122" s="60">
        <v>463</v>
      </c>
      <c r="C122" s="60">
        <v>159</v>
      </c>
      <c r="D122" s="5">
        <v>13830117.15</v>
      </c>
      <c r="E122" s="5">
        <v>9587261.9499999993</v>
      </c>
      <c r="F122" s="5">
        <f>SUM(D122-E122)</f>
        <v>4242855.2000000011</v>
      </c>
      <c r="G122" s="5">
        <v>1103142.3500000001</v>
      </c>
    </row>
    <row r="123" spans="1:7" x14ac:dyDescent="0.2">
      <c r="A123" s="23" t="s">
        <v>13</v>
      </c>
      <c r="B123" s="60">
        <v>152</v>
      </c>
      <c r="C123" s="60">
        <v>51</v>
      </c>
      <c r="D123" s="5">
        <v>3786425</v>
      </c>
      <c r="E123" s="5">
        <v>2708948.25</v>
      </c>
      <c r="F123" s="5">
        <f>SUM(D123-E123)</f>
        <v>1077476.75</v>
      </c>
      <c r="G123" s="5">
        <v>280143.96000000002</v>
      </c>
    </row>
    <row r="124" spans="1:7" x14ac:dyDescent="0.2">
      <c r="A124" s="23" t="s">
        <v>14</v>
      </c>
      <c r="B124" s="60">
        <v>156</v>
      </c>
      <c r="C124" s="60">
        <v>4</v>
      </c>
      <c r="D124" s="5">
        <v>11578690.300000001</v>
      </c>
      <c r="E124" s="5">
        <v>8561758.5999999996</v>
      </c>
      <c r="F124" s="5">
        <f>SUM(D124-E124)</f>
        <v>3016931.7000000011</v>
      </c>
      <c r="G124" s="5">
        <v>980502.8</v>
      </c>
    </row>
    <row r="125" spans="1:7" x14ac:dyDescent="0.2">
      <c r="A125" s="27" t="s">
        <v>15</v>
      </c>
      <c r="B125" s="120">
        <f t="shared" ref="B125:G125" si="14">SUM(B122:B124)</f>
        <v>771</v>
      </c>
      <c r="C125" s="120">
        <f t="shared" si="14"/>
        <v>214</v>
      </c>
      <c r="D125" s="46">
        <f t="shared" si="14"/>
        <v>29195232.449999999</v>
      </c>
      <c r="E125" s="46">
        <f t="shared" si="14"/>
        <v>20857968.799999997</v>
      </c>
      <c r="F125" s="46">
        <f t="shared" si="14"/>
        <v>8337263.6500000022</v>
      </c>
      <c r="G125" s="46">
        <f t="shared" si="14"/>
        <v>2363789.1100000003</v>
      </c>
    </row>
    <row r="126" spans="1:7" x14ac:dyDescent="0.2">
      <c r="A126" s="29"/>
      <c r="B126" s="29"/>
      <c r="C126" s="29"/>
      <c r="D126" s="48"/>
      <c r="E126" s="48"/>
      <c r="F126" s="48"/>
      <c r="G126" s="48"/>
    </row>
    <row r="127" spans="1:7" ht="13.5" thickBot="1" x14ac:dyDescent="0.25">
      <c r="A127" s="21" t="s">
        <v>33</v>
      </c>
      <c r="B127" s="21"/>
      <c r="C127" s="29"/>
      <c r="D127" s="48"/>
      <c r="E127" s="48"/>
      <c r="F127" s="48"/>
      <c r="G127" s="48"/>
    </row>
    <row r="128" spans="1:7" ht="13.5" thickTop="1" x14ac:dyDescent="0.2">
      <c r="A128" s="30" t="s">
        <v>1</v>
      </c>
      <c r="B128" s="31" t="s">
        <v>2</v>
      </c>
      <c r="C128" s="31" t="s">
        <v>2</v>
      </c>
      <c r="D128" s="49" t="s">
        <v>7</v>
      </c>
      <c r="E128" s="49" t="s">
        <v>7</v>
      </c>
      <c r="F128" s="49" t="s">
        <v>5</v>
      </c>
      <c r="G128" s="50" t="s">
        <v>10</v>
      </c>
    </row>
    <row r="129" spans="1:7" ht="13.5" thickBot="1" x14ac:dyDescent="0.25">
      <c r="A129" s="33" t="s">
        <v>0</v>
      </c>
      <c r="B129" s="34" t="s">
        <v>3</v>
      </c>
      <c r="C129" s="34" t="s">
        <v>4</v>
      </c>
      <c r="D129" s="51" t="s">
        <v>8</v>
      </c>
      <c r="E129" s="51" t="s">
        <v>9</v>
      </c>
      <c r="F129" s="51" t="s">
        <v>6</v>
      </c>
      <c r="G129" s="52" t="s">
        <v>11</v>
      </c>
    </row>
    <row r="130" spans="1:7" ht="13.5" thickTop="1" x14ac:dyDescent="0.2">
      <c r="A130" s="23" t="s">
        <v>12</v>
      </c>
      <c r="B130" s="62">
        <v>41</v>
      </c>
      <c r="C130" s="62">
        <v>13</v>
      </c>
      <c r="D130" s="5">
        <v>2161027</v>
      </c>
      <c r="E130" s="5">
        <v>1491390.55</v>
      </c>
      <c r="F130" s="5">
        <f>SUM(D130-E130)</f>
        <v>669636.44999999995</v>
      </c>
      <c r="G130" s="5">
        <v>174105.48</v>
      </c>
    </row>
    <row r="131" spans="1:7" x14ac:dyDescent="0.2">
      <c r="A131" s="23" t="s">
        <v>13</v>
      </c>
      <c r="B131" s="62">
        <v>26</v>
      </c>
      <c r="C131" s="62">
        <v>9</v>
      </c>
      <c r="D131" s="5">
        <v>1283001</v>
      </c>
      <c r="E131" s="5">
        <v>903919.7</v>
      </c>
      <c r="F131" s="5">
        <f>SUM(D131-E131)</f>
        <v>379081.30000000005</v>
      </c>
      <c r="G131" s="5">
        <v>98561.14</v>
      </c>
    </row>
    <row r="132" spans="1:7" x14ac:dyDescent="0.2">
      <c r="A132" s="23" t="s">
        <v>14</v>
      </c>
      <c r="B132" s="62">
        <v>48</v>
      </c>
      <c r="C132" s="62">
        <v>1</v>
      </c>
      <c r="D132" s="5">
        <v>6180084.8499999996</v>
      </c>
      <c r="E132" s="5">
        <v>4620568.95</v>
      </c>
      <c r="F132" s="5">
        <f>SUM(D132-E132)</f>
        <v>1559515.8999999994</v>
      </c>
      <c r="G132" s="5">
        <v>506842.67</v>
      </c>
    </row>
    <row r="133" spans="1:7" x14ac:dyDescent="0.2">
      <c r="A133" s="27" t="s">
        <v>15</v>
      </c>
      <c r="B133" s="27">
        <f t="shared" ref="B133:G133" si="15">SUM(B130:B132)</f>
        <v>115</v>
      </c>
      <c r="C133" s="27">
        <f t="shared" si="15"/>
        <v>23</v>
      </c>
      <c r="D133" s="46">
        <f t="shared" si="15"/>
        <v>9624112.8499999996</v>
      </c>
      <c r="E133" s="46">
        <f t="shared" si="15"/>
        <v>7015879.2000000002</v>
      </c>
      <c r="F133" s="46">
        <f t="shared" si="15"/>
        <v>2608233.6499999994</v>
      </c>
      <c r="G133" s="46">
        <f t="shared" si="15"/>
        <v>779509.29</v>
      </c>
    </row>
    <row r="134" spans="1:7" x14ac:dyDescent="0.2">
      <c r="A134" s="29"/>
      <c r="B134" s="29"/>
      <c r="C134" s="29"/>
      <c r="D134" s="48"/>
      <c r="E134" s="48"/>
      <c r="F134" s="48"/>
      <c r="G134" s="48"/>
    </row>
    <row r="135" spans="1:7" ht="13.5" thickBot="1" x14ac:dyDescent="0.25">
      <c r="A135" s="21" t="s">
        <v>34</v>
      </c>
      <c r="B135" s="21"/>
      <c r="C135" s="29"/>
      <c r="D135" s="48"/>
      <c r="E135" s="48"/>
      <c r="F135" s="48"/>
      <c r="G135" s="48"/>
    </row>
    <row r="136" spans="1:7" ht="13.5" thickTop="1" x14ac:dyDescent="0.2">
      <c r="A136" s="30" t="s">
        <v>1</v>
      </c>
      <c r="B136" s="31" t="s">
        <v>2</v>
      </c>
      <c r="C136" s="31" t="s">
        <v>2</v>
      </c>
      <c r="D136" s="49" t="s">
        <v>7</v>
      </c>
      <c r="E136" s="49" t="s">
        <v>7</v>
      </c>
      <c r="F136" s="49" t="s">
        <v>5</v>
      </c>
      <c r="G136" s="50" t="s">
        <v>10</v>
      </c>
    </row>
    <row r="137" spans="1:7" ht="13.5" thickBot="1" x14ac:dyDescent="0.25">
      <c r="A137" s="33" t="s">
        <v>0</v>
      </c>
      <c r="B137" s="34" t="s">
        <v>3</v>
      </c>
      <c r="C137" s="34" t="s">
        <v>4</v>
      </c>
      <c r="D137" s="51" t="s">
        <v>8</v>
      </c>
      <c r="E137" s="51" t="s">
        <v>9</v>
      </c>
      <c r="F137" s="51" t="s">
        <v>6</v>
      </c>
      <c r="G137" s="52" t="s">
        <v>11</v>
      </c>
    </row>
    <row r="138" spans="1:7" ht="13.5" thickTop="1" x14ac:dyDescent="0.2">
      <c r="A138" s="23" t="s">
        <v>12</v>
      </c>
      <c r="B138" s="62">
        <v>34</v>
      </c>
      <c r="C138" s="62">
        <v>11</v>
      </c>
      <c r="D138" s="5">
        <v>1785254.45</v>
      </c>
      <c r="E138" s="5">
        <v>1250305.2</v>
      </c>
      <c r="F138" s="5">
        <f>SUM(D138-E138)</f>
        <v>534949.25</v>
      </c>
      <c r="G138" s="5">
        <v>139086.81</v>
      </c>
    </row>
    <row r="139" spans="1:7" x14ac:dyDescent="0.2">
      <c r="A139" s="23" t="s">
        <v>13</v>
      </c>
      <c r="B139" s="62">
        <v>15</v>
      </c>
      <c r="C139" s="62">
        <v>5</v>
      </c>
      <c r="D139" s="5">
        <v>391590.9</v>
      </c>
      <c r="E139" s="5">
        <v>284494.45</v>
      </c>
      <c r="F139" s="5">
        <f>SUM(D139-E139)</f>
        <v>107096.45000000001</v>
      </c>
      <c r="G139" s="5">
        <v>27845.08</v>
      </c>
    </row>
    <row r="140" spans="1:7" x14ac:dyDescent="0.2">
      <c r="A140" s="23" t="s">
        <v>14</v>
      </c>
      <c r="B140" s="62">
        <v>110</v>
      </c>
      <c r="C140" s="62">
        <v>4</v>
      </c>
      <c r="D140" s="5">
        <v>5744276.0499999998</v>
      </c>
      <c r="E140" s="5">
        <v>4141996.85</v>
      </c>
      <c r="F140" s="5">
        <f>SUM(D140-E140)</f>
        <v>1602279.1999999997</v>
      </c>
      <c r="G140" s="5">
        <v>520740.74</v>
      </c>
    </row>
    <row r="141" spans="1:7" x14ac:dyDescent="0.2">
      <c r="A141" s="27" t="s">
        <v>15</v>
      </c>
      <c r="B141" s="27">
        <f t="shared" ref="B141:G141" si="16">SUM(B138:B140)</f>
        <v>159</v>
      </c>
      <c r="C141" s="27">
        <f t="shared" si="16"/>
        <v>20</v>
      </c>
      <c r="D141" s="46">
        <f t="shared" si="16"/>
        <v>7921121.4000000004</v>
      </c>
      <c r="E141" s="46">
        <f t="shared" si="16"/>
        <v>5676796.5</v>
      </c>
      <c r="F141" s="46">
        <f t="shared" si="16"/>
        <v>2244324.8999999994</v>
      </c>
      <c r="G141" s="46">
        <f t="shared" si="16"/>
        <v>687672.63</v>
      </c>
    </row>
    <row r="142" spans="1:7" x14ac:dyDescent="0.2">
      <c r="A142" s="29"/>
      <c r="B142" s="29"/>
      <c r="C142" s="29"/>
      <c r="D142" s="48"/>
      <c r="E142" s="48"/>
      <c r="F142" s="48"/>
      <c r="G142" s="48"/>
    </row>
    <row r="143" spans="1:7" ht="13.5" thickBot="1" x14ac:dyDescent="0.25">
      <c r="A143" s="21" t="s">
        <v>35</v>
      </c>
      <c r="B143" s="21"/>
      <c r="C143" s="29"/>
      <c r="D143" s="48"/>
      <c r="E143" s="48"/>
      <c r="F143" s="48"/>
      <c r="G143" s="48"/>
    </row>
    <row r="144" spans="1:7" ht="13.5" thickTop="1" x14ac:dyDescent="0.2">
      <c r="A144" s="30" t="s">
        <v>1</v>
      </c>
      <c r="B144" s="31" t="s">
        <v>2</v>
      </c>
      <c r="C144" s="31" t="s">
        <v>2</v>
      </c>
      <c r="D144" s="49" t="s">
        <v>7</v>
      </c>
      <c r="E144" s="49" t="s">
        <v>7</v>
      </c>
      <c r="F144" s="49" t="s">
        <v>5</v>
      </c>
      <c r="G144" s="50" t="s">
        <v>10</v>
      </c>
    </row>
    <row r="145" spans="1:7" ht="13.5" thickBot="1" x14ac:dyDescent="0.25">
      <c r="A145" s="33" t="s">
        <v>0</v>
      </c>
      <c r="B145" s="34" t="s">
        <v>3</v>
      </c>
      <c r="C145" s="34" t="s">
        <v>4</v>
      </c>
      <c r="D145" s="51" t="s">
        <v>8</v>
      </c>
      <c r="E145" s="51" t="s">
        <v>9</v>
      </c>
      <c r="F145" s="51" t="s">
        <v>6</v>
      </c>
      <c r="G145" s="52" t="s">
        <v>11</v>
      </c>
    </row>
    <row r="146" spans="1:7" ht="13.5" thickTop="1" x14ac:dyDescent="0.2">
      <c r="A146" s="23" t="s">
        <v>13</v>
      </c>
      <c r="B146" s="4">
        <v>3</v>
      </c>
      <c r="C146" s="4">
        <v>1</v>
      </c>
      <c r="D146" s="5">
        <v>190963</v>
      </c>
      <c r="E146" s="5">
        <v>142528.5</v>
      </c>
      <c r="F146" s="5">
        <f>SUM(D146-E146)</f>
        <v>48434.5</v>
      </c>
      <c r="G146" s="5">
        <v>12592.97</v>
      </c>
    </row>
    <row r="147" spans="1:7" x14ac:dyDescent="0.2">
      <c r="A147" s="23" t="s">
        <v>14</v>
      </c>
      <c r="B147" s="4">
        <v>75</v>
      </c>
      <c r="C147" s="4">
        <v>2</v>
      </c>
      <c r="D147" s="5">
        <v>4271149</v>
      </c>
      <c r="E147" s="5">
        <v>3089543.35</v>
      </c>
      <c r="F147" s="5">
        <f>SUM(D147-E147)</f>
        <v>1181605.6499999999</v>
      </c>
      <c r="G147" s="5">
        <v>384021.84</v>
      </c>
    </row>
    <row r="148" spans="1:7" x14ac:dyDescent="0.2">
      <c r="A148" s="27" t="s">
        <v>15</v>
      </c>
      <c r="B148" s="27">
        <f t="shared" ref="B148:G148" si="17">SUM(B146:B147)</f>
        <v>78</v>
      </c>
      <c r="C148" s="27">
        <f t="shared" si="17"/>
        <v>3</v>
      </c>
      <c r="D148" s="46">
        <f t="shared" si="17"/>
        <v>4462112</v>
      </c>
      <c r="E148" s="46">
        <f t="shared" si="17"/>
        <v>3232071.85</v>
      </c>
      <c r="F148" s="46">
        <f t="shared" si="17"/>
        <v>1230040.1499999999</v>
      </c>
      <c r="G148" s="46">
        <f t="shared" si="17"/>
        <v>396614.81</v>
      </c>
    </row>
    <row r="149" spans="1:7" x14ac:dyDescent="0.2">
      <c r="A149" s="29"/>
      <c r="B149" s="29"/>
      <c r="C149" s="29"/>
      <c r="D149" s="48"/>
      <c r="E149" s="48"/>
      <c r="F149" s="48"/>
      <c r="G149" s="48"/>
    </row>
    <row r="150" spans="1:7" ht="13.5" thickBot="1" x14ac:dyDescent="0.25">
      <c r="A150" s="21" t="s">
        <v>36</v>
      </c>
      <c r="B150" s="21"/>
      <c r="C150" s="29"/>
      <c r="D150" s="48"/>
      <c r="E150" s="48"/>
      <c r="F150" s="48"/>
      <c r="G150" s="48"/>
    </row>
    <row r="151" spans="1:7" ht="13.5" thickTop="1" x14ac:dyDescent="0.2">
      <c r="A151" s="30" t="s">
        <v>1</v>
      </c>
      <c r="B151" s="31" t="s">
        <v>2</v>
      </c>
      <c r="C151" s="31" t="s">
        <v>2</v>
      </c>
      <c r="D151" s="49" t="s">
        <v>7</v>
      </c>
      <c r="E151" s="49" t="s">
        <v>7</v>
      </c>
      <c r="F151" s="49" t="s">
        <v>5</v>
      </c>
      <c r="G151" s="50" t="s">
        <v>10</v>
      </c>
    </row>
    <row r="152" spans="1:7" ht="13.5" thickBot="1" x14ac:dyDescent="0.25">
      <c r="A152" s="33" t="s">
        <v>0</v>
      </c>
      <c r="B152" s="34" t="s">
        <v>3</v>
      </c>
      <c r="C152" s="34" t="s">
        <v>4</v>
      </c>
      <c r="D152" s="51" t="s">
        <v>8</v>
      </c>
      <c r="E152" s="51" t="s">
        <v>9</v>
      </c>
      <c r="F152" s="51" t="s">
        <v>6</v>
      </c>
      <c r="G152" s="52" t="s">
        <v>11</v>
      </c>
    </row>
    <row r="153" spans="1:7" ht="13.5" thickTop="1" x14ac:dyDescent="0.2">
      <c r="A153" s="23" t="s">
        <v>12</v>
      </c>
      <c r="B153" s="62">
        <v>74</v>
      </c>
      <c r="C153" s="62">
        <v>24</v>
      </c>
      <c r="D153" s="1">
        <v>2099450.65</v>
      </c>
      <c r="E153" s="1">
        <v>1451060.4</v>
      </c>
      <c r="F153" s="1">
        <f>SUM(D153-E153)</f>
        <v>648390.25</v>
      </c>
      <c r="G153" s="1">
        <v>168581.47</v>
      </c>
    </row>
    <row r="154" spans="1:7" x14ac:dyDescent="0.2">
      <c r="A154" s="23" t="s">
        <v>13</v>
      </c>
      <c r="B154" s="62">
        <v>93</v>
      </c>
      <c r="C154" s="62">
        <v>33</v>
      </c>
      <c r="D154" s="1">
        <v>2825254.8</v>
      </c>
      <c r="E154" s="1">
        <v>1964219.3</v>
      </c>
      <c r="F154" s="1">
        <f>SUM(D154-E154)</f>
        <v>861035.49999999977</v>
      </c>
      <c r="G154" s="1">
        <v>223869.23</v>
      </c>
    </row>
    <row r="155" spans="1:7" x14ac:dyDescent="0.2">
      <c r="A155" s="23" t="s">
        <v>17</v>
      </c>
      <c r="B155" s="62">
        <v>150</v>
      </c>
      <c r="C155" s="62">
        <v>2</v>
      </c>
      <c r="D155" s="1">
        <v>6648495</v>
      </c>
      <c r="E155" s="1">
        <v>4813757.9000000004</v>
      </c>
      <c r="F155" s="1">
        <f>SUM(D155-E155)</f>
        <v>1834737.0999999996</v>
      </c>
      <c r="G155" s="1">
        <v>330252.68</v>
      </c>
    </row>
    <row r="156" spans="1:7" x14ac:dyDescent="0.2">
      <c r="A156" s="23" t="s">
        <v>14</v>
      </c>
      <c r="B156" s="62">
        <v>98</v>
      </c>
      <c r="C156" s="62">
        <v>2</v>
      </c>
      <c r="D156" s="5">
        <v>6438898.0999999996</v>
      </c>
      <c r="E156" s="5">
        <v>4621577.3</v>
      </c>
      <c r="F156" s="5">
        <f>SUM(D156-E156)</f>
        <v>1817320.7999999998</v>
      </c>
      <c r="G156" s="5">
        <v>590629.26</v>
      </c>
    </row>
    <row r="157" spans="1:7" x14ac:dyDescent="0.2">
      <c r="A157" s="27" t="s">
        <v>15</v>
      </c>
      <c r="B157" s="27">
        <f t="shared" ref="B157:G157" si="18">SUM(B153:B156)</f>
        <v>415</v>
      </c>
      <c r="C157" s="27">
        <f t="shared" si="18"/>
        <v>61</v>
      </c>
      <c r="D157" s="46">
        <f t="shared" si="18"/>
        <v>18012098.549999997</v>
      </c>
      <c r="E157" s="46">
        <f t="shared" si="18"/>
        <v>12850614.9</v>
      </c>
      <c r="F157" s="46">
        <f t="shared" si="18"/>
        <v>5161483.6499999994</v>
      </c>
      <c r="G157" s="46">
        <f t="shared" si="18"/>
        <v>1313332.6400000001</v>
      </c>
    </row>
    <row r="158" spans="1:7" x14ac:dyDescent="0.2">
      <c r="A158" s="23"/>
      <c r="B158" s="23"/>
      <c r="C158" s="23"/>
      <c r="D158" s="48"/>
      <c r="E158" s="48"/>
      <c r="F158" s="48"/>
      <c r="G158" s="48"/>
    </row>
    <row r="159" spans="1:7" ht="13.5" thickBot="1" x14ac:dyDescent="0.25">
      <c r="A159" s="21" t="s">
        <v>37</v>
      </c>
      <c r="B159" s="21"/>
      <c r="C159" s="29"/>
      <c r="D159" s="48"/>
      <c r="E159" s="48"/>
      <c r="F159" s="48"/>
      <c r="G159" s="48"/>
    </row>
    <row r="160" spans="1:7" ht="13.5" thickTop="1" x14ac:dyDescent="0.2">
      <c r="A160" s="30" t="s">
        <v>1</v>
      </c>
      <c r="B160" s="31" t="s">
        <v>2</v>
      </c>
      <c r="C160" s="31" t="s">
        <v>2</v>
      </c>
      <c r="D160" s="49" t="s">
        <v>7</v>
      </c>
      <c r="E160" s="49" t="s">
        <v>7</v>
      </c>
      <c r="F160" s="49" t="s">
        <v>5</v>
      </c>
      <c r="G160" s="50" t="s">
        <v>10</v>
      </c>
    </row>
    <row r="161" spans="1:7" ht="13.5" thickBot="1" x14ac:dyDescent="0.25">
      <c r="A161" s="33" t="s">
        <v>0</v>
      </c>
      <c r="B161" s="34" t="s">
        <v>3</v>
      </c>
      <c r="C161" s="34" t="s">
        <v>4</v>
      </c>
      <c r="D161" s="51" t="s">
        <v>8</v>
      </c>
      <c r="E161" s="51" t="s">
        <v>9</v>
      </c>
      <c r="F161" s="51" t="s">
        <v>6</v>
      </c>
      <c r="G161" s="52" t="s">
        <v>11</v>
      </c>
    </row>
    <row r="162" spans="1:7" ht="13.5" thickTop="1" x14ac:dyDescent="0.2">
      <c r="A162" s="23" t="s">
        <v>12</v>
      </c>
      <c r="B162" s="62">
        <v>30</v>
      </c>
      <c r="C162" s="60">
        <v>10</v>
      </c>
      <c r="D162" s="5">
        <v>1427838</v>
      </c>
      <c r="E162" s="5">
        <v>1035929.2</v>
      </c>
      <c r="F162" s="5">
        <f>SUM(D162-E162)</f>
        <v>391908.80000000005</v>
      </c>
      <c r="G162" s="5">
        <v>101896.29</v>
      </c>
    </row>
    <row r="163" spans="1:7" x14ac:dyDescent="0.2">
      <c r="A163" s="23" t="s">
        <v>13</v>
      </c>
      <c r="B163" s="62">
        <v>22</v>
      </c>
      <c r="C163" s="60">
        <v>7</v>
      </c>
      <c r="D163" s="5">
        <v>781104</v>
      </c>
      <c r="E163" s="5">
        <v>564717.19999999995</v>
      </c>
      <c r="F163" s="5">
        <f>SUM(D163-E163)</f>
        <v>216386.80000000005</v>
      </c>
      <c r="G163" s="5">
        <v>56260.57</v>
      </c>
    </row>
    <row r="164" spans="1:7" x14ac:dyDescent="0.2">
      <c r="A164" s="23" t="s">
        <v>17</v>
      </c>
      <c r="B164" s="62">
        <v>125</v>
      </c>
      <c r="C164" s="60">
        <v>2</v>
      </c>
      <c r="D164" s="5">
        <v>5383966</v>
      </c>
      <c r="E164" s="5">
        <v>4015003.9</v>
      </c>
      <c r="F164" s="5">
        <f>SUM(D164-E164)</f>
        <v>1368962.1</v>
      </c>
      <c r="G164" s="5">
        <v>246413.18</v>
      </c>
    </row>
    <row r="165" spans="1:7" x14ac:dyDescent="0.2">
      <c r="A165" s="23" t="s">
        <v>14</v>
      </c>
      <c r="B165" s="62">
        <v>33</v>
      </c>
      <c r="C165" s="60">
        <v>1</v>
      </c>
      <c r="D165" s="5">
        <v>3678463</v>
      </c>
      <c r="E165" s="5">
        <v>2651539.2999999998</v>
      </c>
      <c r="F165" s="5">
        <f>SUM(D165-E165)</f>
        <v>1026923.7000000002</v>
      </c>
      <c r="G165" s="5">
        <v>333750.2</v>
      </c>
    </row>
    <row r="166" spans="1:7" x14ac:dyDescent="0.2">
      <c r="A166" s="27" t="s">
        <v>15</v>
      </c>
      <c r="B166" s="27">
        <f t="shared" ref="B166:G166" si="19">SUM(B162:B165)</f>
        <v>210</v>
      </c>
      <c r="C166" s="120">
        <f t="shared" si="19"/>
        <v>20</v>
      </c>
      <c r="D166" s="46">
        <f t="shared" si="19"/>
        <v>11271371</v>
      </c>
      <c r="E166" s="46">
        <f t="shared" si="19"/>
        <v>8267189.5999999996</v>
      </c>
      <c r="F166" s="46">
        <f t="shared" si="19"/>
        <v>3004181.4000000004</v>
      </c>
      <c r="G166" s="46">
        <f t="shared" si="19"/>
        <v>738320.24</v>
      </c>
    </row>
    <row r="167" spans="1:7" x14ac:dyDescent="0.2">
      <c r="A167" s="29"/>
      <c r="B167" s="29"/>
      <c r="C167" s="29"/>
      <c r="D167" s="48"/>
      <c r="E167" s="48"/>
      <c r="F167" s="48"/>
      <c r="G167" s="48"/>
    </row>
    <row r="168" spans="1:7" ht="13.5" thickBot="1" x14ac:dyDescent="0.25">
      <c r="A168" s="21" t="s">
        <v>38</v>
      </c>
      <c r="B168" s="21"/>
      <c r="C168" s="29"/>
      <c r="D168" s="48"/>
      <c r="E168" s="48"/>
      <c r="F168" s="48"/>
      <c r="G168" s="48"/>
    </row>
    <row r="169" spans="1:7" ht="13.5" thickTop="1" x14ac:dyDescent="0.2">
      <c r="A169" s="30" t="s">
        <v>1</v>
      </c>
      <c r="B169" s="31" t="s">
        <v>2</v>
      </c>
      <c r="C169" s="31" t="s">
        <v>2</v>
      </c>
      <c r="D169" s="49" t="s">
        <v>7</v>
      </c>
      <c r="E169" s="49" t="s">
        <v>7</v>
      </c>
      <c r="F169" s="49" t="s">
        <v>5</v>
      </c>
      <c r="G169" s="50" t="s">
        <v>10</v>
      </c>
    </row>
    <row r="170" spans="1:7" ht="13.5" thickBot="1" x14ac:dyDescent="0.25">
      <c r="A170" s="33" t="s">
        <v>0</v>
      </c>
      <c r="B170" s="34" t="s">
        <v>3</v>
      </c>
      <c r="C170" s="34" t="s">
        <v>4</v>
      </c>
      <c r="D170" s="51" t="s">
        <v>8</v>
      </c>
      <c r="E170" s="51" t="s">
        <v>9</v>
      </c>
      <c r="F170" s="51" t="s">
        <v>6</v>
      </c>
      <c r="G170" s="52" t="s">
        <v>11</v>
      </c>
    </row>
    <row r="171" spans="1:7" ht="13.5" thickTop="1" x14ac:dyDescent="0.2">
      <c r="A171" s="23" t="s">
        <v>12</v>
      </c>
      <c r="B171" s="4">
        <v>12</v>
      </c>
      <c r="C171" s="4">
        <v>3</v>
      </c>
      <c r="D171" s="5">
        <v>426306.85</v>
      </c>
      <c r="E171" s="5">
        <v>328745.09999999998</v>
      </c>
      <c r="F171" s="5">
        <f>SUM(D171-E171)</f>
        <v>97561.75</v>
      </c>
      <c r="G171" s="5">
        <v>25366.06</v>
      </c>
    </row>
    <row r="172" spans="1:7" x14ac:dyDescent="0.2">
      <c r="A172" s="23" t="s">
        <v>14</v>
      </c>
      <c r="B172" s="4">
        <v>479</v>
      </c>
      <c r="C172" s="4">
        <v>10</v>
      </c>
      <c r="D172" s="5">
        <v>39244926.299999997</v>
      </c>
      <c r="E172" s="5">
        <v>28970058.649999999</v>
      </c>
      <c r="F172" s="5">
        <f>SUM(D172-E172)</f>
        <v>10274867.649999999</v>
      </c>
      <c r="G172" s="5">
        <v>3339331.99</v>
      </c>
    </row>
    <row r="173" spans="1:7" x14ac:dyDescent="0.2">
      <c r="A173" s="27" t="s">
        <v>15</v>
      </c>
      <c r="B173" s="27">
        <f t="shared" ref="B173:G173" si="20">SUM(B171:B172)</f>
        <v>491</v>
      </c>
      <c r="C173" s="27">
        <f t="shared" si="20"/>
        <v>13</v>
      </c>
      <c r="D173" s="46">
        <f t="shared" si="20"/>
        <v>39671233.149999999</v>
      </c>
      <c r="E173" s="46">
        <f t="shared" si="20"/>
        <v>29298803.75</v>
      </c>
      <c r="F173" s="46">
        <f t="shared" si="20"/>
        <v>10372429.399999999</v>
      </c>
      <c r="G173" s="46">
        <f t="shared" si="20"/>
        <v>3364698.0500000003</v>
      </c>
    </row>
    <row r="174" spans="1:7" x14ac:dyDescent="0.2">
      <c r="A174" s="29"/>
      <c r="B174" s="29"/>
      <c r="C174" s="29"/>
      <c r="D174" s="48"/>
      <c r="E174" s="48"/>
      <c r="F174" s="48"/>
      <c r="G174" s="48"/>
    </row>
    <row r="175" spans="1:7" ht="13.5" thickBot="1" x14ac:dyDescent="0.25">
      <c r="A175" s="21" t="s">
        <v>39</v>
      </c>
      <c r="B175" s="21"/>
      <c r="C175" s="29"/>
      <c r="D175" s="48"/>
      <c r="E175" s="48"/>
      <c r="F175" s="48"/>
      <c r="G175" s="48"/>
    </row>
    <row r="176" spans="1:7" ht="13.5" thickTop="1" x14ac:dyDescent="0.2">
      <c r="A176" s="30" t="s">
        <v>1</v>
      </c>
      <c r="B176" s="31" t="s">
        <v>2</v>
      </c>
      <c r="C176" s="31" t="s">
        <v>2</v>
      </c>
      <c r="D176" s="49" t="s">
        <v>7</v>
      </c>
      <c r="E176" s="49" t="s">
        <v>7</v>
      </c>
      <c r="F176" s="49" t="s">
        <v>5</v>
      </c>
      <c r="G176" s="50" t="s">
        <v>10</v>
      </c>
    </row>
    <row r="177" spans="1:8" ht="13.5" thickBot="1" x14ac:dyDescent="0.25">
      <c r="A177" s="33" t="s">
        <v>0</v>
      </c>
      <c r="B177" s="34" t="s">
        <v>3</v>
      </c>
      <c r="C177" s="34" t="s">
        <v>4</v>
      </c>
      <c r="D177" s="51" t="s">
        <v>8</v>
      </c>
      <c r="E177" s="51" t="s">
        <v>9</v>
      </c>
      <c r="F177" s="51" t="s">
        <v>6</v>
      </c>
      <c r="G177" s="52" t="s">
        <v>11</v>
      </c>
      <c r="H177" s="65"/>
    </row>
    <row r="178" spans="1:8" ht="13.5" thickTop="1" x14ac:dyDescent="0.2">
      <c r="A178" s="23" t="s">
        <v>12</v>
      </c>
      <c r="B178" s="62">
        <v>18</v>
      </c>
      <c r="C178" s="62">
        <v>6</v>
      </c>
      <c r="D178" s="5">
        <v>740986.55</v>
      </c>
      <c r="E178" s="5">
        <v>547438.65</v>
      </c>
      <c r="F178" s="5">
        <f>SUM(D178-E178)</f>
        <v>193547.90000000002</v>
      </c>
      <c r="G178" s="5">
        <v>50322.45</v>
      </c>
      <c r="H178" s="66"/>
    </row>
    <row r="179" spans="1:8" x14ac:dyDescent="0.2">
      <c r="A179" s="23" t="s">
        <v>13</v>
      </c>
      <c r="B179" s="62">
        <v>8</v>
      </c>
      <c r="C179" s="62">
        <v>3</v>
      </c>
      <c r="D179" s="5">
        <v>184486</v>
      </c>
      <c r="E179" s="5">
        <v>125904.95</v>
      </c>
      <c r="F179" s="5">
        <f>SUM(D179-E179)</f>
        <v>58581.05</v>
      </c>
      <c r="G179" s="5">
        <v>15231.07</v>
      </c>
      <c r="H179" s="66"/>
    </row>
    <row r="180" spans="1:8" x14ac:dyDescent="0.2">
      <c r="A180" s="23" t="s">
        <v>14</v>
      </c>
      <c r="B180" s="62">
        <v>301</v>
      </c>
      <c r="C180" s="62">
        <v>7</v>
      </c>
      <c r="D180" s="5">
        <v>20225424.600000001</v>
      </c>
      <c r="E180" s="5">
        <v>15003098.5</v>
      </c>
      <c r="F180" s="5">
        <f>SUM(D180-E180)</f>
        <v>5222326.1000000015</v>
      </c>
      <c r="G180" s="5">
        <v>1697255.98</v>
      </c>
      <c r="H180" s="66"/>
    </row>
    <row r="181" spans="1:8" x14ac:dyDescent="0.2">
      <c r="A181" s="27" t="s">
        <v>15</v>
      </c>
      <c r="B181" s="27">
        <f t="shared" ref="B181:G181" si="21">SUM(B178:B180)</f>
        <v>327</v>
      </c>
      <c r="C181" s="27">
        <f t="shared" si="21"/>
        <v>16</v>
      </c>
      <c r="D181" s="46">
        <f t="shared" si="21"/>
        <v>21150897.150000002</v>
      </c>
      <c r="E181" s="46">
        <f t="shared" si="21"/>
        <v>15676442.1</v>
      </c>
      <c r="F181" s="46">
        <f t="shared" si="21"/>
        <v>5474455.0500000017</v>
      </c>
      <c r="G181" s="46">
        <f t="shared" si="21"/>
        <v>1762809.5</v>
      </c>
      <c r="H181" s="65"/>
    </row>
    <row r="182" spans="1:8" x14ac:dyDescent="0.2">
      <c r="A182" s="29"/>
      <c r="B182" s="29"/>
      <c r="C182" s="29"/>
      <c r="D182" s="48"/>
      <c r="E182" s="48"/>
      <c r="F182" s="48"/>
      <c r="G182" s="48"/>
    </row>
    <row r="183" spans="1:8" ht="13.5" thickBot="1" x14ac:dyDescent="0.25">
      <c r="A183" s="21" t="s">
        <v>40</v>
      </c>
      <c r="B183" s="21"/>
      <c r="C183" s="29"/>
      <c r="D183" s="48"/>
      <c r="E183" s="48"/>
      <c r="F183" s="48"/>
      <c r="G183" s="48"/>
    </row>
    <row r="184" spans="1:8" ht="13.5" thickTop="1" x14ac:dyDescent="0.2">
      <c r="A184" s="30" t="s">
        <v>1</v>
      </c>
      <c r="B184" s="31" t="s">
        <v>2</v>
      </c>
      <c r="C184" s="31" t="s">
        <v>2</v>
      </c>
      <c r="D184" s="49" t="s">
        <v>7</v>
      </c>
      <c r="E184" s="49" t="s">
        <v>7</v>
      </c>
      <c r="F184" s="49" t="s">
        <v>5</v>
      </c>
      <c r="G184" s="50" t="s">
        <v>10</v>
      </c>
    </row>
    <row r="185" spans="1:8" ht="13.5" thickBot="1" x14ac:dyDescent="0.25">
      <c r="A185" s="33" t="s">
        <v>0</v>
      </c>
      <c r="B185" s="34" t="s">
        <v>3</v>
      </c>
      <c r="C185" s="34" t="s">
        <v>4</v>
      </c>
      <c r="D185" s="51" t="s">
        <v>8</v>
      </c>
      <c r="E185" s="51" t="s">
        <v>9</v>
      </c>
      <c r="F185" s="51" t="s">
        <v>6</v>
      </c>
      <c r="G185" s="52" t="s">
        <v>11</v>
      </c>
    </row>
    <row r="186" spans="1:8" ht="13.5" thickTop="1" x14ac:dyDescent="0.2">
      <c r="A186" s="23" t="s">
        <v>12</v>
      </c>
      <c r="B186" s="62">
        <v>40</v>
      </c>
      <c r="C186" s="62">
        <v>13</v>
      </c>
      <c r="D186" s="5">
        <v>1685714.1</v>
      </c>
      <c r="E186" s="5">
        <v>1171988.8999999999</v>
      </c>
      <c r="F186" s="5">
        <f>SUM(D186-E186)</f>
        <v>513725.20000000019</v>
      </c>
      <c r="G186" s="5">
        <v>133568.54999999999</v>
      </c>
    </row>
    <row r="187" spans="1:8" x14ac:dyDescent="0.2">
      <c r="A187" s="23" t="s">
        <v>13</v>
      </c>
      <c r="B187" s="62">
        <v>15</v>
      </c>
      <c r="C187" s="62">
        <v>6</v>
      </c>
      <c r="D187" s="5">
        <v>117314</v>
      </c>
      <c r="E187" s="5">
        <v>84307.45</v>
      </c>
      <c r="F187" s="5">
        <f>SUM(D187-E187)</f>
        <v>33006.550000000003</v>
      </c>
      <c r="G187" s="5">
        <v>8581.7000000000007</v>
      </c>
    </row>
    <row r="188" spans="1:8" x14ac:dyDescent="0.2">
      <c r="A188" s="23" t="s">
        <v>17</v>
      </c>
      <c r="B188" s="62">
        <v>136</v>
      </c>
      <c r="C188" s="62">
        <v>2</v>
      </c>
      <c r="D188" s="5">
        <v>4011510.25</v>
      </c>
      <c r="E188" s="5">
        <v>3003534.5</v>
      </c>
      <c r="F188" s="5">
        <f>SUM(D188-E188)</f>
        <v>1007975.75</v>
      </c>
      <c r="G188" s="5">
        <v>181435.64</v>
      </c>
    </row>
    <row r="189" spans="1:8" x14ac:dyDescent="0.2">
      <c r="A189" s="23" t="s">
        <v>14</v>
      </c>
      <c r="B189" s="62">
        <v>218</v>
      </c>
      <c r="C189" s="62">
        <v>5</v>
      </c>
      <c r="D189" s="5">
        <v>14464724.15</v>
      </c>
      <c r="E189" s="5">
        <v>10746063.15</v>
      </c>
      <c r="F189" s="5">
        <f>SUM(D189-E189)</f>
        <v>3718661</v>
      </c>
      <c r="G189" s="5">
        <v>1208564.83</v>
      </c>
    </row>
    <row r="190" spans="1:8" x14ac:dyDescent="0.2">
      <c r="A190" s="27" t="s">
        <v>15</v>
      </c>
      <c r="B190" s="27">
        <f t="shared" ref="B190:G190" si="22">SUM(B186:B189)</f>
        <v>409</v>
      </c>
      <c r="C190" s="27">
        <f t="shared" si="22"/>
        <v>26</v>
      </c>
      <c r="D190" s="46">
        <f t="shared" si="22"/>
        <v>20279262.5</v>
      </c>
      <c r="E190" s="46">
        <f t="shared" si="22"/>
        <v>15005894</v>
      </c>
      <c r="F190" s="46">
        <f t="shared" si="22"/>
        <v>5273368.5</v>
      </c>
      <c r="G190" s="46">
        <f t="shared" si="22"/>
        <v>1532150.7200000002</v>
      </c>
    </row>
    <row r="191" spans="1:8" x14ac:dyDescent="0.2">
      <c r="A191" s="29"/>
      <c r="B191" s="29"/>
      <c r="C191" s="29"/>
      <c r="D191" s="48"/>
      <c r="E191" s="48"/>
      <c r="F191" s="48"/>
      <c r="G191" s="48"/>
    </row>
    <row r="192" spans="1:8" ht="13.5" thickBot="1" x14ac:dyDescent="0.25">
      <c r="A192" s="21" t="s">
        <v>41</v>
      </c>
      <c r="B192" s="21"/>
      <c r="C192" s="29"/>
      <c r="D192" s="48"/>
      <c r="E192" s="48"/>
      <c r="F192" s="48"/>
      <c r="G192" s="48"/>
    </row>
    <row r="193" spans="1:7" ht="13.5" thickTop="1" x14ac:dyDescent="0.2">
      <c r="A193" s="30"/>
      <c r="B193" s="31" t="s">
        <v>2</v>
      </c>
      <c r="C193" s="31" t="s">
        <v>2</v>
      </c>
      <c r="D193" s="49" t="s">
        <v>7</v>
      </c>
      <c r="E193" s="49" t="s">
        <v>7</v>
      </c>
      <c r="F193" s="49" t="s">
        <v>5</v>
      </c>
      <c r="G193" s="50" t="s">
        <v>10</v>
      </c>
    </row>
    <row r="194" spans="1:7" ht="13.5" thickBot="1" x14ac:dyDescent="0.25">
      <c r="A194" s="33" t="s">
        <v>0</v>
      </c>
      <c r="B194" s="34" t="s">
        <v>3</v>
      </c>
      <c r="C194" s="34" t="s">
        <v>4</v>
      </c>
      <c r="D194" s="51" t="s">
        <v>8</v>
      </c>
      <c r="E194" s="51" t="s">
        <v>9</v>
      </c>
      <c r="F194" s="51" t="s">
        <v>6</v>
      </c>
      <c r="G194" s="52" t="s">
        <v>11</v>
      </c>
    </row>
    <row r="195" spans="1:7" ht="13.5" thickTop="1" x14ac:dyDescent="0.2">
      <c r="A195" s="23" t="s">
        <v>12</v>
      </c>
      <c r="B195" s="62">
        <v>78</v>
      </c>
      <c r="C195" s="62">
        <v>28</v>
      </c>
      <c r="D195" s="5">
        <v>2505905</v>
      </c>
      <c r="E195" s="5">
        <v>1748785.3</v>
      </c>
      <c r="F195" s="5">
        <f>SUM(D195-E195)</f>
        <v>757119.7</v>
      </c>
      <c r="G195" s="5">
        <v>196851.12</v>
      </c>
    </row>
    <row r="196" spans="1:7" x14ac:dyDescent="0.2">
      <c r="A196" s="23" t="s">
        <v>13</v>
      </c>
      <c r="B196" s="62">
        <v>36</v>
      </c>
      <c r="C196" s="62">
        <v>12</v>
      </c>
      <c r="D196" s="5">
        <v>1425665</v>
      </c>
      <c r="E196" s="5">
        <v>1002072.35</v>
      </c>
      <c r="F196" s="5">
        <f>SUM(D196-E196)</f>
        <v>423592.65</v>
      </c>
      <c r="G196" s="5">
        <v>110134.09</v>
      </c>
    </row>
    <row r="197" spans="1:7" x14ac:dyDescent="0.2">
      <c r="A197" s="23" t="s">
        <v>17</v>
      </c>
      <c r="B197" s="62">
        <v>8</v>
      </c>
      <c r="C197" s="62">
        <v>1</v>
      </c>
      <c r="D197" s="5">
        <v>25960</v>
      </c>
      <c r="E197" s="5">
        <v>15044.05</v>
      </c>
      <c r="F197" s="5">
        <f>SUM(D197-E197)</f>
        <v>10915.95</v>
      </c>
      <c r="G197" s="5">
        <v>1964.87</v>
      </c>
    </row>
    <row r="198" spans="1:7" x14ac:dyDescent="0.2">
      <c r="A198" s="23" t="s">
        <v>14</v>
      </c>
      <c r="B198" s="62">
        <v>384</v>
      </c>
      <c r="C198" s="62">
        <v>9</v>
      </c>
      <c r="D198" s="5">
        <v>25864429.350000001</v>
      </c>
      <c r="E198" s="5">
        <v>18773784.100000001</v>
      </c>
      <c r="F198" s="5">
        <f>SUM(D198-E198)</f>
        <v>7090645.25</v>
      </c>
      <c r="G198" s="5">
        <v>2304459.71</v>
      </c>
    </row>
    <row r="199" spans="1:7" x14ac:dyDescent="0.2">
      <c r="A199" s="27" t="s">
        <v>15</v>
      </c>
      <c r="B199" s="27">
        <f t="shared" ref="B199:G199" si="23">SUM(B195:B198)</f>
        <v>506</v>
      </c>
      <c r="C199" s="27">
        <f t="shared" si="23"/>
        <v>50</v>
      </c>
      <c r="D199" s="46">
        <f t="shared" si="23"/>
        <v>29821959.350000001</v>
      </c>
      <c r="E199" s="46">
        <f t="shared" si="23"/>
        <v>21539685.800000001</v>
      </c>
      <c r="F199" s="46">
        <f t="shared" si="23"/>
        <v>8282273.5499999998</v>
      </c>
      <c r="G199" s="46">
        <f t="shared" si="23"/>
        <v>2613409.79</v>
      </c>
    </row>
    <row r="200" spans="1:7" x14ac:dyDescent="0.2">
      <c r="A200" s="29"/>
      <c r="B200" s="29"/>
      <c r="C200" s="29"/>
      <c r="D200" s="48"/>
      <c r="E200" s="48"/>
      <c r="F200" s="48"/>
      <c r="G200" s="48"/>
    </row>
    <row r="201" spans="1:7" ht="13.5" thickBot="1" x14ac:dyDescent="0.25">
      <c r="A201" s="21" t="s">
        <v>42</v>
      </c>
      <c r="B201" s="21"/>
      <c r="C201" s="29"/>
      <c r="D201" s="48"/>
      <c r="E201" s="48"/>
      <c r="F201" s="48"/>
      <c r="G201" s="48"/>
    </row>
    <row r="202" spans="1:7" ht="13.5" thickTop="1" x14ac:dyDescent="0.2">
      <c r="A202" s="30" t="s">
        <v>1</v>
      </c>
      <c r="B202" s="31" t="s">
        <v>2</v>
      </c>
      <c r="C202" s="31" t="s">
        <v>2</v>
      </c>
      <c r="D202" s="49" t="s">
        <v>7</v>
      </c>
      <c r="E202" s="49" t="s">
        <v>7</v>
      </c>
      <c r="F202" s="49" t="s">
        <v>5</v>
      </c>
      <c r="G202" s="50" t="s">
        <v>10</v>
      </c>
    </row>
    <row r="203" spans="1:7" ht="13.5" thickBot="1" x14ac:dyDescent="0.25">
      <c r="A203" s="33" t="s">
        <v>0</v>
      </c>
      <c r="B203" s="34" t="s">
        <v>3</v>
      </c>
      <c r="C203" s="34" t="s">
        <v>4</v>
      </c>
      <c r="D203" s="51" t="s">
        <v>8</v>
      </c>
      <c r="E203" s="51" t="s">
        <v>9</v>
      </c>
      <c r="F203" s="51" t="s">
        <v>6</v>
      </c>
      <c r="G203" s="52" t="s">
        <v>11</v>
      </c>
    </row>
    <row r="204" spans="1:7" ht="13.5" thickTop="1" x14ac:dyDescent="0.2">
      <c r="A204" s="23" t="s">
        <v>12</v>
      </c>
      <c r="B204" s="62">
        <v>112</v>
      </c>
      <c r="C204" s="62">
        <v>37</v>
      </c>
      <c r="D204" s="5">
        <v>3468636</v>
      </c>
      <c r="E204" s="5">
        <v>2472016.1</v>
      </c>
      <c r="F204" s="5">
        <f>SUM(D204-E204)</f>
        <v>996619.89999999991</v>
      </c>
      <c r="G204" s="5">
        <v>259121.17</v>
      </c>
    </row>
    <row r="205" spans="1:7" x14ac:dyDescent="0.2">
      <c r="A205" s="23" t="s">
        <v>13</v>
      </c>
      <c r="B205" s="62">
        <v>36</v>
      </c>
      <c r="C205" s="62">
        <v>12</v>
      </c>
      <c r="D205" s="5">
        <v>665962</v>
      </c>
      <c r="E205" s="5">
        <v>476802.65</v>
      </c>
      <c r="F205" s="5">
        <f>SUM(D205-E205)</f>
        <v>189159.34999999998</v>
      </c>
      <c r="G205" s="5">
        <v>49181.43</v>
      </c>
    </row>
    <row r="206" spans="1:7" x14ac:dyDescent="0.2">
      <c r="A206" s="23" t="s">
        <v>16</v>
      </c>
      <c r="B206" s="62">
        <v>12</v>
      </c>
      <c r="C206" s="62">
        <v>1</v>
      </c>
      <c r="D206" s="5">
        <v>69850</v>
      </c>
      <c r="E206" s="5">
        <v>52295.25</v>
      </c>
      <c r="F206" s="5">
        <f>SUM(D206-E206)</f>
        <v>17554.75</v>
      </c>
      <c r="G206" s="5">
        <v>4564.24</v>
      </c>
    </row>
    <row r="207" spans="1:7" x14ac:dyDescent="0.2">
      <c r="A207" s="23" t="s">
        <v>17</v>
      </c>
      <c r="B207" s="62">
        <v>51</v>
      </c>
      <c r="C207" s="62">
        <v>2</v>
      </c>
      <c r="D207" s="5">
        <v>1736827</v>
      </c>
      <c r="E207" s="5">
        <v>1272267.8999999999</v>
      </c>
      <c r="F207" s="5">
        <f>SUM(D207-E207)</f>
        <v>464559.10000000009</v>
      </c>
      <c r="G207" s="5">
        <v>83620.639999999999</v>
      </c>
    </row>
    <row r="208" spans="1:7" x14ac:dyDescent="0.2">
      <c r="A208" s="23" t="s">
        <v>14</v>
      </c>
      <c r="B208" s="62">
        <v>687</v>
      </c>
      <c r="C208" s="62">
        <v>16</v>
      </c>
      <c r="D208" s="5">
        <v>66702716.450000003</v>
      </c>
      <c r="E208" s="5">
        <v>49652976.149999999</v>
      </c>
      <c r="F208" s="5">
        <f>SUM(D208-E208)</f>
        <v>17049740.300000004</v>
      </c>
      <c r="G208" s="5">
        <v>5541165.5999999996</v>
      </c>
    </row>
    <row r="209" spans="1:7" x14ac:dyDescent="0.2">
      <c r="A209" s="27" t="s">
        <v>15</v>
      </c>
      <c r="B209" s="27">
        <f t="shared" ref="B209:G209" si="24">SUM(B204:B208)</f>
        <v>898</v>
      </c>
      <c r="C209" s="27">
        <f t="shared" si="24"/>
        <v>68</v>
      </c>
      <c r="D209" s="46">
        <f t="shared" si="24"/>
        <v>72643991.450000003</v>
      </c>
      <c r="E209" s="46">
        <f t="shared" si="24"/>
        <v>53926358.049999997</v>
      </c>
      <c r="F209" s="46">
        <f t="shared" si="24"/>
        <v>18717633.400000006</v>
      </c>
      <c r="G209" s="46">
        <f t="shared" si="24"/>
        <v>5937653.0800000001</v>
      </c>
    </row>
    <row r="210" spans="1:7" x14ac:dyDescent="0.2">
      <c r="A210" s="29"/>
      <c r="B210" s="29"/>
      <c r="C210" s="29"/>
      <c r="D210" s="48"/>
      <c r="E210" s="48"/>
      <c r="F210" s="48"/>
      <c r="G210" s="48"/>
    </row>
    <row r="211" spans="1:7" ht="13.5" thickBot="1" x14ac:dyDescent="0.25">
      <c r="A211" s="21" t="s">
        <v>43</v>
      </c>
      <c r="B211" s="21"/>
      <c r="C211" s="29"/>
      <c r="D211" s="48"/>
      <c r="E211" s="48"/>
      <c r="F211" s="48"/>
      <c r="G211" s="48"/>
    </row>
    <row r="212" spans="1:7" ht="13.5" thickTop="1" x14ac:dyDescent="0.2">
      <c r="A212" s="30" t="s">
        <v>1</v>
      </c>
      <c r="B212" s="31" t="s">
        <v>2</v>
      </c>
      <c r="C212" s="31" t="s">
        <v>2</v>
      </c>
      <c r="D212" s="49" t="s">
        <v>7</v>
      </c>
      <c r="E212" s="49" t="s">
        <v>7</v>
      </c>
      <c r="F212" s="49" t="s">
        <v>5</v>
      </c>
      <c r="G212" s="50" t="s">
        <v>10</v>
      </c>
    </row>
    <row r="213" spans="1:7" ht="13.5" thickBot="1" x14ac:dyDescent="0.25">
      <c r="A213" s="33" t="s">
        <v>0</v>
      </c>
      <c r="B213" s="34" t="s">
        <v>3</v>
      </c>
      <c r="C213" s="34" t="s">
        <v>4</v>
      </c>
      <c r="D213" s="51" t="s">
        <v>8</v>
      </c>
      <c r="E213" s="51" t="s">
        <v>9</v>
      </c>
      <c r="F213" s="51" t="s">
        <v>6</v>
      </c>
      <c r="G213" s="52" t="s">
        <v>11</v>
      </c>
    </row>
    <row r="214" spans="1:7" ht="13.5" thickTop="1" x14ac:dyDescent="0.2">
      <c r="A214" s="23" t="s">
        <v>12</v>
      </c>
      <c r="B214" s="62">
        <v>85</v>
      </c>
      <c r="C214" s="62">
        <v>28</v>
      </c>
      <c r="D214" s="5">
        <v>2732789</v>
      </c>
      <c r="E214" s="5">
        <v>1954842.7</v>
      </c>
      <c r="F214" s="5">
        <f>SUM(D214-E214)</f>
        <v>777946.3</v>
      </c>
      <c r="G214" s="5">
        <v>202266.04</v>
      </c>
    </row>
    <row r="215" spans="1:7" x14ac:dyDescent="0.2">
      <c r="A215" s="23" t="s">
        <v>13</v>
      </c>
      <c r="B215" s="62">
        <v>13</v>
      </c>
      <c r="C215" s="62">
        <v>4</v>
      </c>
      <c r="D215" s="5">
        <v>124419</v>
      </c>
      <c r="E215" s="5">
        <v>92199.8</v>
      </c>
      <c r="F215" s="5">
        <f>SUM(D215-E215)</f>
        <v>32219.199999999997</v>
      </c>
      <c r="G215" s="5">
        <v>8376.99</v>
      </c>
    </row>
    <row r="216" spans="1:7" x14ac:dyDescent="0.2">
      <c r="A216" s="23" t="s">
        <v>16</v>
      </c>
      <c r="B216" s="62">
        <v>6</v>
      </c>
      <c r="C216" s="62">
        <v>2</v>
      </c>
      <c r="D216" s="5">
        <v>58922</v>
      </c>
      <c r="E216" s="5">
        <v>38343.85</v>
      </c>
      <c r="F216" s="5">
        <f>SUM(D216-E216)</f>
        <v>20578.150000000001</v>
      </c>
      <c r="G216" s="5">
        <v>5350.32</v>
      </c>
    </row>
    <row r="217" spans="1:7" x14ac:dyDescent="0.2">
      <c r="A217" s="23" t="s">
        <v>14</v>
      </c>
      <c r="B217" s="62">
        <v>204</v>
      </c>
      <c r="C217" s="62">
        <v>5</v>
      </c>
      <c r="D217" s="5">
        <v>10950361</v>
      </c>
      <c r="E217" s="5">
        <v>7969120.5499999998</v>
      </c>
      <c r="F217" s="5">
        <f>SUM(D217-E217)</f>
        <v>2981240.45</v>
      </c>
      <c r="G217" s="5">
        <v>968903.15</v>
      </c>
    </row>
    <row r="218" spans="1:7" x14ac:dyDescent="0.2">
      <c r="A218" s="27" t="s">
        <v>15</v>
      </c>
      <c r="B218" s="27">
        <f t="shared" ref="B218:G218" si="25">SUM(B214:B217)</f>
        <v>308</v>
      </c>
      <c r="C218" s="27">
        <f t="shared" si="25"/>
        <v>39</v>
      </c>
      <c r="D218" s="46">
        <f t="shared" si="25"/>
        <v>13866491</v>
      </c>
      <c r="E218" s="46">
        <f t="shared" si="25"/>
        <v>10054506.9</v>
      </c>
      <c r="F218" s="46">
        <f t="shared" si="25"/>
        <v>3811984.1</v>
      </c>
      <c r="G218" s="46">
        <f t="shared" si="25"/>
        <v>1184896.5</v>
      </c>
    </row>
    <row r="219" spans="1:7" x14ac:dyDescent="0.2">
      <c r="A219" s="29"/>
      <c r="B219" s="29"/>
      <c r="C219" s="29"/>
      <c r="D219" s="48"/>
      <c r="E219" s="48"/>
      <c r="F219" s="48"/>
      <c r="G219" s="48"/>
    </row>
    <row r="220" spans="1:7" ht="13.5" thickBot="1" x14ac:dyDescent="0.25">
      <c r="A220" s="21" t="s">
        <v>44</v>
      </c>
      <c r="B220" s="21"/>
      <c r="C220" s="29"/>
      <c r="D220" s="48"/>
      <c r="E220" s="48"/>
      <c r="F220" s="48"/>
      <c r="G220" s="48"/>
    </row>
    <row r="221" spans="1:7" ht="13.5" thickTop="1" x14ac:dyDescent="0.2">
      <c r="A221" s="30" t="s">
        <v>1</v>
      </c>
      <c r="B221" s="31" t="s">
        <v>2</v>
      </c>
      <c r="C221" s="31" t="s">
        <v>2</v>
      </c>
      <c r="D221" s="49" t="s">
        <v>7</v>
      </c>
      <c r="E221" s="49" t="s">
        <v>7</v>
      </c>
      <c r="F221" s="49" t="s">
        <v>5</v>
      </c>
      <c r="G221" s="50" t="s">
        <v>10</v>
      </c>
    </row>
    <row r="222" spans="1:7" ht="13.5" thickBot="1" x14ac:dyDescent="0.25">
      <c r="A222" s="33" t="s">
        <v>0</v>
      </c>
      <c r="B222" s="34" t="s">
        <v>3</v>
      </c>
      <c r="C222" s="34" t="s">
        <v>4</v>
      </c>
      <c r="D222" s="51" t="s">
        <v>8</v>
      </c>
      <c r="E222" s="51" t="s">
        <v>9</v>
      </c>
      <c r="F222" s="51" t="s">
        <v>6</v>
      </c>
      <c r="G222" s="52" t="s">
        <v>11</v>
      </c>
    </row>
    <row r="223" spans="1:7" ht="13.5" thickTop="1" x14ac:dyDescent="0.2">
      <c r="A223" s="23" t="s">
        <v>12</v>
      </c>
      <c r="B223" s="67">
        <v>10</v>
      </c>
      <c r="C223" s="67">
        <v>3</v>
      </c>
      <c r="D223" s="5">
        <v>267287</v>
      </c>
      <c r="E223" s="5">
        <v>196734.45</v>
      </c>
      <c r="F223" s="5">
        <f>SUM(D223-E223)</f>
        <v>70552.549999999988</v>
      </c>
      <c r="G223" s="5">
        <v>18343.66</v>
      </c>
    </row>
    <row r="224" spans="1:7" x14ac:dyDescent="0.2">
      <c r="A224" s="23" t="s">
        <v>13</v>
      </c>
      <c r="B224" s="67">
        <v>15</v>
      </c>
      <c r="C224" s="67">
        <v>5</v>
      </c>
      <c r="D224" s="5">
        <v>355191</v>
      </c>
      <c r="E224" s="5">
        <v>240759.6</v>
      </c>
      <c r="F224" s="5">
        <f>SUM(D224-E224)</f>
        <v>114431.4</v>
      </c>
      <c r="G224" s="5">
        <v>29752.16</v>
      </c>
    </row>
    <row r="225" spans="1:7" x14ac:dyDescent="0.2">
      <c r="A225" s="27" t="s">
        <v>15</v>
      </c>
      <c r="B225" s="27">
        <f t="shared" ref="B225:G225" si="26">SUM(B223:B224)</f>
        <v>25</v>
      </c>
      <c r="C225" s="27">
        <f t="shared" si="26"/>
        <v>8</v>
      </c>
      <c r="D225" s="46">
        <f t="shared" si="26"/>
        <v>622478</v>
      </c>
      <c r="E225" s="46">
        <f t="shared" si="26"/>
        <v>437494.05000000005</v>
      </c>
      <c r="F225" s="46">
        <f t="shared" si="26"/>
        <v>184983.94999999998</v>
      </c>
      <c r="G225" s="46">
        <f t="shared" si="26"/>
        <v>48095.82</v>
      </c>
    </row>
    <row r="226" spans="1:7" x14ac:dyDescent="0.2">
      <c r="A226" s="29"/>
      <c r="B226" s="29"/>
      <c r="C226" s="29"/>
      <c r="D226" s="48"/>
      <c r="E226" s="48"/>
      <c r="F226" s="48"/>
      <c r="G226" s="48"/>
    </row>
    <row r="227" spans="1:7" ht="13.5" thickBot="1" x14ac:dyDescent="0.25">
      <c r="A227" s="21" t="s">
        <v>45</v>
      </c>
      <c r="B227" s="21"/>
      <c r="C227" s="29"/>
      <c r="D227" s="48"/>
      <c r="E227" s="48"/>
      <c r="F227" s="48"/>
      <c r="G227" s="48"/>
    </row>
    <row r="228" spans="1:7" ht="13.5" thickTop="1" x14ac:dyDescent="0.2">
      <c r="A228" s="30" t="s">
        <v>1</v>
      </c>
      <c r="B228" s="31" t="s">
        <v>2</v>
      </c>
      <c r="C228" s="31" t="s">
        <v>2</v>
      </c>
      <c r="D228" s="49" t="s">
        <v>7</v>
      </c>
      <c r="E228" s="49" t="s">
        <v>7</v>
      </c>
      <c r="F228" s="49" t="s">
        <v>5</v>
      </c>
      <c r="G228" s="50" t="s">
        <v>10</v>
      </c>
    </row>
    <row r="229" spans="1:7" ht="13.5" thickBot="1" x14ac:dyDescent="0.25">
      <c r="A229" s="33" t="s">
        <v>0</v>
      </c>
      <c r="B229" s="34" t="s">
        <v>3</v>
      </c>
      <c r="C229" s="34" t="s">
        <v>4</v>
      </c>
      <c r="D229" s="51" t="s">
        <v>8</v>
      </c>
      <c r="E229" s="51" t="s">
        <v>9</v>
      </c>
      <c r="F229" s="51" t="s">
        <v>6</v>
      </c>
      <c r="G229" s="52" t="s">
        <v>11</v>
      </c>
    </row>
    <row r="230" spans="1:7" ht="13.5" thickTop="1" x14ac:dyDescent="0.2">
      <c r="A230" s="23" t="s">
        <v>12</v>
      </c>
      <c r="B230" s="62">
        <v>159</v>
      </c>
      <c r="C230" s="62">
        <v>51</v>
      </c>
      <c r="D230" s="5">
        <v>5525629</v>
      </c>
      <c r="E230" s="5">
        <v>4013779.15</v>
      </c>
      <c r="F230" s="5">
        <f>SUM(D230-E230)</f>
        <v>1511849.85</v>
      </c>
      <c r="G230" s="5">
        <v>393080.96</v>
      </c>
    </row>
    <row r="231" spans="1:7" x14ac:dyDescent="0.2">
      <c r="A231" s="23" t="s">
        <v>13</v>
      </c>
      <c r="B231" s="62">
        <v>91</v>
      </c>
      <c r="C231" s="62">
        <v>30</v>
      </c>
      <c r="D231" s="5">
        <v>2729952</v>
      </c>
      <c r="E231" s="5">
        <v>1928532</v>
      </c>
      <c r="F231" s="5">
        <f>SUM(D231-E231)</f>
        <v>801420</v>
      </c>
      <c r="G231" s="5">
        <v>208369.2</v>
      </c>
    </row>
    <row r="232" spans="1:7" x14ac:dyDescent="0.2">
      <c r="A232" s="23" t="s">
        <v>16</v>
      </c>
      <c r="B232" s="62">
        <v>3</v>
      </c>
      <c r="C232" s="62">
        <v>1</v>
      </c>
      <c r="D232" s="5">
        <v>13412</v>
      </c>
      <c r="E232" s="5">
        <v>9174.65</v>
      </c>
      <c r="F232" s="5">
        <f>SUM(D232-E232)</f>
        <v>4237.3500000000004</v>
      </c>
      <c r="G232" s="5">
        <v>1101.7</v>
      </c>
    </row>
    <row r="233" spans="1:7" x14ac:dyDescent="0.2">
      <c r="A233" s="23" t="s">
        <v>17</v>
      </c>
      <c r="B233" s="62">
        <v>60</v>
      </c>
      <c r="C233" s="62">
        <v>1</v>
      </c>
      <c r="D233" s="5">
        <v>2432889</v>
      </c>
      <c r="E233" s="5">
        <v>1772353.6</v>
      </c>
      <c r="F233" s="5">
        <f>SUM(D233-E233)</f>
        <v>660535.39999999991</v>
      </c>
      <c r="G233" s="5">
        <v>118896.36</v>
      </c>
    </row>
    <row r="234" spans="1:7" x14ac:dyDescent="0.2">
      <c r="A234" s="23" t="s">
        <v>14</v>
      </c>
      <c r="B234" s="62">
        <v>524</v>
      </c>
      <c r="C234" s="62">
        <v>12</v>
      </c>
      <c r="D234" s="5">
        <v>41514458.5</v>
      </c>
      <c r="E234" s="5">
        <v>30608059.949999999</v>
      </c>
      <c r="F234" s="5">
        <f>SUM(D234-E234)</f>
        <v>10906398.550000001</v>
      </c>
      <c r="G234" s="5">
        <v>3544579.53</v>
      </c>
    </row>
    <row r="235" spans="1:7" x14ac:dyDescent="0.2">
      <c r="A235" s="27" t="s">
        <v>15</v>
      </c>
      <c r="B235" s="27">
        <f t="shared" ref="B235:G235" si="27">SUM(B230:B234)</f>
        <v>837</v>
      </c>
      <c r="C235" s="27">
        <f t="shared" si="27"/>
        <v>95</v>
      </c>
      <c r="D235" s="46">
        <f t="shared" si="27"/>
        <v>52216340.5</v>
      </c>
      <c r="E235" s="46">
        <f t="shared" si="27"/>
        <v>38331899.350000001</v>
      </c>
      <c r="F235" s="46">
        <f t="shared" si="27"/>
        <v>13884441.15</v>
      </c>
      <c r="G235" s="46">
        <f t="shared" si="27"/>
        <v>4266027.75</v>
      </c>
    </row>
    <row r="236" spans="1:7" x14ac:dyDescent="0.2">
      <c r="A236" s="29"/>
      <c r="B236" s="29"/>
      <c r="C236" s="29"/>
      <c r="D236" s="48"/>
      <c r="E236" s="48"/>
      <c r="F236" s="48"/>
      <c r="G236" s="48"/>
    </row>
    <row r="237" spans="1:7" ht="13.5" thickBot="1" x14ac:dyDescent="0.25">
      <c r="A237" s="21" t="s">
        <v>46</v>
      </c>
      <c r="B237" s="21"/>
      <c r="C237" s="29"/>
      <c r="D237" s="48"/>
      <c r="E237" s="48"/>
      <c r="F237" s="48"/>
      <c r="G237" s="48"/>
    </row>
    <row r="238" spans="1:7" ht="13.5" thickTop="1" x14ac:dyDescent="0.2">
      <c r="A238" s="30" t="s">
        <v>1</v>
      </c>
      <c r="B238" s="31" t="s">
        <v>2</v>
      </c>
      <c r="C238" s="31" t="s">
        <v>2</v>
      </c>
      <c r="D238" s="49" t="s">
        <v>7</v>
      </c>
      <c r="E238" s="49" t="s">
        <v>7</v>
      </c>
      <c r="F238" s="49" t="s">
        <v>5</v>
      </c>
      <c r="G238" s="50" t="s">
        <v>10</v>
      </c>
    </row>
    <row r="239" spans="1:7" ht="13.5" thickBot="1" x14ac:dyDescent="0.25">
      <c r="A239" s="33" t="s">
        <v>0</v>
      </c>
      <c r="B239" s="34" t="s">
        <v>3</v>
      </c>
      <c r="C239" s="34" t="s">
        <v>4</v>
      </c>
      <c r="D239" s="51" t="s">
        <v>8</v>
      </c>
      <c r="E239" s="51" t="s">
        <v>9</v>
      </c>
      <c r="F239" s="51" t="s">
        <v>6</v>
      </c>
      <c r="G239" s="52" t="s">
        <v>11</v>
      </c>
    </row>
    <row r="240" spans="1:7" ht="13.5" thickTop="1" x14ac:dyDescent="0.2">
      <c r="A240" s="23" t="s">
        <v>12</v>
      </c>
      <c r="B240" s="62">
        <v>24</v>
      </c>
      <c r="C240" s="62">
        <v>7</v>
      </c>
      <c r="D240" s="5">
        <v>962655</v>
      </c>
      <c r="E240" s="5">
        <v>655563.4</v>
      </c>
      <c r="F240" s="5">
        <f>SUM(D240-E240)</f>
        <v>307091.59999999998</v>
      </c>
      <c r="G240" s="5">
        <v>79843.820000000007</v>
      </c>
    </row>
    <row r="241" spans="1:7" x14ac:dyDescent="0.2">
      <c r="A241" s="23" t="s">
        <v>13</v>
      </c>
      <c r="B241" s="62">
        <v>7</v>
      </c>
      <c r="C241" s="62">
        <v>2</v>
      </c>
      <c r="D241" s="5">
        <v>202909</v>
      </c>
      <c r="E241" s="5">
        <v>129088.7</v>
      </c>
      <c r="F241" s="5">
        <f>SUM(D241-E241)</f>
        <v>73820.3</v>
      </c>
      <c r="G241" s="5">
        <v>19193.28</v>
      </c>
    </row>
    <row r="242" spans="1:7" x14ac:dyDescent="0.2">
      <c r="A242" s="23" t="s">
        <v>14</v>
      </c>
      <c r="B242" s="62">
        <v>287</v>
      </c>
      <c r="C242" s="62">
        <v>8</v>
      </c>
      <c r="D242" s="5">
        <v>22905437.699999999</v>
      </c>
      <c r="E242" s="5">
        <v>16974534.100000001</v>
      </c>
      <c r="F242" s="5">
        <f>SUM(D242-E242)</f>
        <v>5930903.5999999978</v>
      </c>
      <c r="G242" s="5">
        <v>1927543.67</v>
      </c>
    </row>
    <row r="243" spans="1:7" x14ac:dyDescent="0.2">
      <c r="A243" s="27" t="s">
        <v>15</v>
      </c>
      <c r="B243" s="27">
        <f>SUM(B240:B242)</f>
        <v>318</v>
      </c>
      <c r="C243" s="27">
        <f>SUM(C240:C242)</f>
        <v>17</v>
      </c>
      <c r="D243" s="46">
        <f t="shared" ref="D243:G243" si="28">SUM(D240:D242)</f>
        <v>24071001.699999999</v>
      </c>
      <c r="E243" s="46">
        <f t="shared" si="28"/>
        <v>17759186.200000003</v>
      </c>
      <c r="F243" s="46">
        <f t="shared" si="28"/>
        <v>6311815.4999999981</v>
      </c>
      <c r="G243" s="46">
        <f t="shared" si="28"/>
        <v>2026580.77</v>
      </c>
    </row>
    <row r="244" spans="1:7" x14ac:dyDescent="0.2">
      <c r="A244" s="29"/>
      <c r="B244" s="29"/>
      <c r="C244" s="29"/>
      <c r="D244" s="48"/>
      <c r="E244" s="48"/>
      <c r="F244" s="48"/>
      <c r="G244" s="48"/>
    </row>
    <row r="245" spans="1:7" ht="13.5" thickBot="1" x14ac:dyDescent="0.25">
      <c r="A245" s="21" t="s">
        <v>47</v>
      </c>
      <c r="B245" s="21"/>
      <c r="C245" s="29"/>
      <c r="D245" s="48"/>
      <c r="E245" s="48"/>
      <c r="F245" s="48"/>
      <c r="G245" s="48"/>
    </row>
    <row r="246" spans="1:7" ht="13.5" thickTop="1" x14ac:dyDescent="0.2">
      <c r="A246" s="30" t="s">
        <v>1</v>
      </c>
      <c r="B246" s="31" t="s">
        <v>2</v>
      </c>
      <c r="C246" s="31" t="s">
        <v>2</v>
      </c>
      <c r="D246" s="49" t="s">
        <v>7</v>
      </c>
      <c r="E246" s="49" t="s">
        <v>7</v>
      </c>
      <c r="F246" s="49" t="s">
        <v>5</v>
      </c>
      <c r="G246" s="50" t="s">
        <v>10</v>
      </c>
    </row>
    <row r="247" spans="1:7" ht="13.5" thickBot="1" x14ac:dyDescent="0.25">
      <c r="A247" s="33" t="s">
        <v>0</v>
      </c>
      <c r="B247" s="34" t="s">
        <v>3</v>
      </c>
      <c r="C247" s="34" t="s">
        <v>4</v>
      </c>
      <c r="D247" s="51" t="s">
        <v>8</v>
      </c>
      <c r="E247" s="51" t="s">
        <v>9</v>
      </c>
      <c r="F247" s="51" t="s">
        <v>6</v>
      </c>
      <c r="G247" s="52" t="s">
        <v>11</v>
      </c>
    </row>
    <row r="248" spans="1:7" ht="13.5" thickTop="1" x14ac:dyDescent="0.2">
      <c r="A248" s="23" t="s">
        <v>12</v>
      </c>
      <c r="B248" s="62">
        <v>33</v>
      </c>
      <c r="C248" s="62">
        <v>11</v>
      </c>
      <c r="D248" s="5">
        <v>776455</v>
      </c>
      <c r="E248" s="5">
        <v>539360.05000000005</v>
      </c>
      <c r="F248" s="5">
        <f>SUM(D248-E248)</f>
        <v>237094.94999999995</v>
      </c>
      <c r="G248" s="5">
        <v>61644.69</v>
      </c>
    </row>
    <row r="249" spans="1:7" x14ac:dyDescent="0.2">
      <c r="A249" s="23" t="s">
        <v>13</v>
      </c>
      <c r="B249" s="62">
        <v>18</v>
      </c>
      <c r="C249" s="62">
        <v>6</v>
      </c>
      <c r="D249" s="5">
        <v>235537.9</v>
      </c>
      <c r="E249" s="5">
        <v>178399.35</v>
      </c>
      <c r="F249" s="5">
        <f>SUM(D249-E249)</f>
        <v>57138.549999999988</v>
      </c>
      <c r="G249" s="5">
        <v>14856.02</v>
      </c>
    </row>
    <row r="250" spans="1:7" x14ac:dyDescent="0.2">
      <c r="A250" s="23" t="s">
        <v>14</v>
      </c>
      <c r="B250" s="62">
        <v>545</v>
      </c>
      <c r="C250" s="62">
        <v>13</v>
      </c>
      <c r="D250" s="5">
        <v>40706925.649999999</v>
      </c>
      <c r="E250" s="5">
        <v>30561147.25</v>
      </c>
      <c r="F250" s="5">
        <f>SUM(D250-E250)</f>
        <v>10145778.399999999</v>
      </c>
      <c r="G250" s="5">
        <v>3297377.96</v>
      </c>
    </row>
    <row r="251" spans="1:7" x14ac:dyDescent="0.2">
      <c r="A251" s="27" t="s">
        <v>15</v>
      </c>
      <c r="B251" s="27">
        <f t="shared" ref="B251:G251" si="29">SUM(B248:B250)</f>
        <v>596</v>
      </c>
      <c r="C251" s="27">
        <f t="shared" si="29"/>
        <v>30</v>
      </c>
      <c r="D251" s="46">
        <f t="shared" si="29"/>
        <v>41718918.549999997</v>
      </c>
      <c r="E251" s="46">
        <f t="shared" si="29"/>
        <v>31278906.649999999</v>
      </c>
      <c r="F251" s="46">
        <f t="shared" si="29"/>
        <v>10440011.899999999</v>
      </c>
      <c r="G251" s="46">
        <f t="shared" si="29"/>
        <v>3373878.67</v>
      </c>
    </row>
    <row r="252" spans="1:7" x14ac:dyDescent="0.2">
      <c r="A252" s="29"/>
      <c r="B252" s="29"/>
      <c r="C252" s="29"/>
      <c r="D252" s="48"/>
      <c r="E252" s="48"/>
      <c r="F252" s="48"/>
      <c r="G252" s="48"/>
    </row>
    <row r="253" spans="1:7" ht="13.5" thickBot="1" x14ac:dyDescent="0.25">
      <c r="A253" s="21" t="s">
        <v>48</v>
      </c>
      <c r="B253" s="21"/>
      <c r="C253" s="29"/>
      <c r="D253" s="48"/>
      <c r="E253" s="48"/>
      <c r="F253" s="48"/>
      <c r="G253" s="48"/>
    </row>
    <row r="254" spans="1:7" ht="13.5" thickTop="1" x14ac:dyDescent="0.2">
      <c r="A254" s="30" t="s">
        <v>1</v>
      </c>
      <c r="B254" s="31" t="s">
        <v>2</v>
      </c>
      <c r="C254" s="31" t="s">
        <v>2</v>
      </c>
      <c r="D254" s="49" t="s">
        <v>7</v>
      </c>
      <c r="E254" s="49" t="s">
        <v>7</v>
      </c>
      <c r="F254" s="49" t="s">
        <v>5</v>
      </c>
      <c r="G254" s="50" t="s">
        <v>10</v>
      </c>
    </row>
    <row r="255" spans="1:7" ht="13.5" thickBot="1" x14ac:dyDescent="0.25">
      <c r="A255" s="33" t="s">
        <v>0</v>
      </c>
      <c r="B255" s="34" t="s">
        <v>3</v>
      </c>
      <c r="C255" s="34" t="s">
        <v>4</v>
      </c>
      <c r="D255" s="51" t="s">
        <v>8</v>
      </c>
      <c r="E255" s="51" t="s">
        <v>9</v>
      </c>
      <c r="F255" s="51" t="s">
        <v>6</v>
      </c>
      <c r="G255" s="52" t="s">
        <v>11</v>
      </c>
    </row>
    <row r="256" spans="1:7" ht="13.5" thickTop="1" x14ac:dyDescent="0.2">
      <c r="A256" s="23" t="s">
        <v>12</v>
      </c>
      <c r="B256" s="62">
        <v>13</v>
      </c>
      <c r="C256" s="62">
        <v>5</v>
      </c>
      <c r="D256" s="5">
        <v>407266</v>
      </c>
      <c r="E256" s="5">
        <v>289859.15000000002</v>
      </c>
      <c r="F256" s="5">
        <f>SUM(D256-E256)</f>
        <v>117406.84999999998</v>
      </c>
      <c r="G256" s="5">
        <v>30525.78</v>
      </c>
    </row>
    <row r="257" spans="1:7" x14ac:dyDescent="0.2">
      <c r="A257" s="23" t="s">
        <v>13</v>
      </c>
      <c r="B257" s="62">
        <v>9</v>
      </c>
      <c r="C257" s="62">
        <v>3</v>
      </c>
      <c r="D257" s="5">
        <v>204754</v>
      </c>
      <c r="E257" s="5">
        <v>143030.85</v>
      </c>
      <c r="F257" s="5">
        <f>SUM(D257-E257)</f>
        <v>61723.149999999994</v>
      </c>
      <c r="G257" s="5">
        <v>16048.02</v>
      </c>
    </row>
    <row r="258" spans="1:7" x14ac:dyDescent="0.2">
      <c r="A258" s="23" t="s">
        <v>14</v>
      </c>
      <c r="B258" s="62">
        <v>71</v>
      </c>
      <c r="C258" s="62">
        <v>2</v>
      </c>
      <c r="D258" s="5">
        <v>5422512</v>
      </c>
      <c r="E258" s="5">
        <v>3989676.55</v>
      </c>
      <c r="F258" s="5">
        <f>SUM(D258-E258)</f>
        <v>1432835.4500000002</v>
      </c>
      <c r="G258" s="5">
        <v>465671.52</v>
      </c>
    </row>
    <row r="259" spans="1:7" x14ac:dyDescent="0.2">
      <c r="A259" s="27" t="s">
        <v>15</v>
      </c>
      <c r="B259" s="27">
        <f t="shared" ref="B259:G259" si="30">SUM(B256:B258)</f>
        <v>93</v>
      </c>
      <c r="C259" s="27">
        <f t="shared" si="30"/>
        <v>10</v>
      </c>
      <c r="D259" s="46">
        <f t="shared" si="30"/>
        <v>6034532</v>
      </c>
      <c r="E259" s="46">
        <f t="shared" si="30"/>
        <v>4422566.55</v>
      </c>
      <c r="F259" s="46">
        <f t="shared" si="30"/>
        <v>1611965.4500000002</v>
      </c>
      <c r="G259" s="46">
        <f t="shared" si="30"/>
        <v>512245.32</v>
      </c>
    </row>
    <row r="260" spans="1:7" x14ac:dyDescent="0.2">
      <c r="A260" s="11"/>
      <c r="B260" s="11"/>
      <c r="C260" s="11"/>
    </row>
    <row r="261" spans="1:7" ht="15.75" x14ac:dyDescent="0.25">
      <c r="A261" s="126" t="s">
        <v>49</v>
      </c>
      <c r="B261" s="126"/>
      <c r="C261" s="126"/>
      <c r="D261" s="126"/>
      <c r="E261" s="126"/>
    </row>
    <row r="262" spans="1:7" ht="16.5" thickBot="1" x14ac:dyDescent="0.3">
      <c r="A262" s="15"/>
      <c r="B262" s="15"/>
      <c r="C262" s="15"/>
      <c r="D262" s="53"/>
      <c r="E262" s="53"/>
    </row>
    <row r="263" spans="1:7" ht="13.5" customHeight="1" thickTop="1" x14ac:dyDescent="0.2">
      <c r="A263" s="127" t="s">
        <v>54</v>
      </c>
      <c r="B263" s="129" t="s">
        <v>67</v>
      </c>
      <c r="C263" s="131" t="s">
        <v>68</v>
      </c>
      <c r="D263" s="121" t="s">
        <v>65</v>
      </c>
      <c r="E263" s="121" t="s">
        <v>64</v>
      </c>
      <c r="F263" s="121" t="s">
        <v>62</v>
      </c>
      <c r="G263" s="123" t="s">
        <v>63</v>
      </c>
    </row>
    <row r="264" spans="1:7" ht="13.5" thickBot="1" x14ac:dyDescent="0.25">
      <c r="A264" s="128"/>
      <c r="B264" s="130"/>
      <c r="C264" s="132"/>
      <c r="D264" s="122"/>
      <c r="E264" s="122"/>
      <c r="F264" s="122"/>
      <c r="G264" s="124"/>
    </row>
    <row r="265" spans="1:7" ht="13.5" thickTop="1" x14ac:dyDescent="0.2"/>
    <row r="266" spans="1:7" x14ac:dyDescent="0.2">
      <c r="A266" s="10" t="s">
        <v>12</v>
      </c>
      <c r="B266" s="38">
        <f>SUMIF($A$1:$A$259,"TYPE 1",$B$1:$B$259)-11</f>
        <v>2484</v>
      </c>
      <c r="C266" s="38">
        <f>SUMIF($A$1:$A$259,"TYPE 1",$C$1:$C$259)</f>
        <v>817</v>
      </c>
      <c r="D266" s="37">
        <f>SUMIF($A$1:$A$259,"TYPE 1",$D$1:$D$259)</f>
        <v>91214640.749999985</v>
      </c>
      <c r="E266" s="37">
        <f>SUMIF($A$1:$A$259,"TYPE 1",$E$1:$E$259)</f>
        <v>64114821.25</v>
      </c>
      <c r="F266" s="37">
        <f>SUMIF($A$1:$A$259,"TYPE 1",$F$1:$F$259)</f>
        <v>27099819.499999996</v>
      </c>
      <c r="G266" s="37">
        <f>SUMIF($A$1:$A$259,"TYPE 1",$G$1:$G$259)</f>
        <v>7045953.0700000012</v>
      </c>
    </row>
    <row r="267" spans="1:7" x14ac:dyDescent="0.2">
      <c r="A267" s="10" t="s">
        <v>13</v>
      </c>
      <c r="B267" s="38">
        <f>SUMIF($A$1:$A$259,"TYPE 2",$B$1:$B$259)-1</f>
        <v>1152</v>
      </c>
      <c r="C267" s="38">
        <f>SUMIF($A$1:$A$259,"TYPE 2",$C$1:$C$259)</f>
        <v>385</v>
      </c>
      <c r="D267" s="37">
        <f>SUMIF($A$1:$A$259,"TYPE 2",$D$1:$D$259)</f>
        <v>34089287.799999997</v>
      </c>
      <c r="E267" s="37">
        <f>SUMIF($A$1:$A$259,"TYPE 2",$E$1:$E$259)</f>
        <v>24102315.850000001</v>
      </c>
      <c r="F267" s="37">
        <f>SUMIF($A$1:$A$259,"TYPE 2",$F$1:$F$259)</f>
        <v>9986971.9500000011</v>
      </c>
      <c r="G267" s="37">
        <f>SUMIF($A$1:$A$259,"TYPE 2",$G$1:$G$259)</f>
        <v>2596612.7100000004</v>
      </c>
    </row>
    <row r="268" spans="1:7" x14ac:dyDescent="0.2">
      <c r="A268" s="10" t="s">
        <v>16</v>
      </c>
      <c r="B268" s="38">
        <f>SUMIF($A$1:$A$259,"TYPE 3",$B$1:$B$259)</f>
        <v>47</v>
      </c>
      <c r="C268" s="38">
        <f>SUMIF($A$1:$A$259,"TYPE 3",$C$1:$C$259)</f>
        <v>8</v>
      </c>
      <c r="D268" s="37">
        <f>SUMIF($A$1:$A$259,"TYPE 3",$D$1:$D$259)</f>
        <v>893325.95</v>
      </c>
      <c r="E268" s="37">
        <f>SUMIF($A$1:$A$259,"TYPE 3",$E$1:$E$259)</f>
        <v>624338.25</v>
      </c>
      <c r="F268" s="37">
        <f>SUMIF($A$1:$A$259,"TYPE 3",$F$1:$F$259)</f>
        <v>268987.69999999995</v>
      </c>
      <c r="G268" s="37">
        <f>SUMIF($A$1:$A$259,"TYPE 3",$G$1:$G$259)</f>
        <v>69936.800000000003</v>
      </c>
    </row>
    <row r="269" spans="1:7" x14ac:dyDescent="0.2">
      <c r="A269" s="10" t="s">
        <v>17</v>
      </c>
      <c r="B269" s="38">
        <f>SUMIF($A$1:$A$259,"TYPE 4",$B$1:$B$259)</f>
        <v>1035</v>
      </c>
      <c r="C269" s="38">
        <f>SUMIF($A$1:$A$259,"TYPE 4",$C$1:$C$259)</f>
        <v>16</v>
      </c>
      <c r="D269" s="37">
        <f>SUMIF($A$1:$A$259,"TYPE 4",$D$1:$D$259)</f>
        <v>46989593.25</v>
      </c>
      <c r="E269" s="37">
        <f>SUMIF($A$1:$A$259,"TYPE 4",$E$1:$E$259)</f>
        <v>34689970.599999994</v>
      </c>
      <c r="F269" s="37">
        <f>SUMIF($A$1:$A$259,"TYPE 4",$F$1:$F$259)</f>
        <v>12299622.65</v>
      </c>
      <c r="G269" s="37">
        <f>SUMIF($A$1:$A$259,"TYPE 4",$G$1:$G$259)</f>
        <v>2213932.08</v>
      </c>
    </row>
    <row r="270" spans="1:7" x14ac:dyDescent="0.2">
      <c r="A270" s="10" t="s">
        <v>14</v>
      </c>
      <c r="B270" s="38">
        <f>SUMIF($A$1:$A$259,"TYPE 5",$B$1:$B$259)</f>
        <v>7552</v>
      </c>
      <c r="C270" s="38">
        <f>SUMIF($A$1:$A$259,"TYPE 5",$C$1:$C$259)</f>
        <v>190</v>
      </c>
      <c r="D270" s="37">
        <f>SUMIF($A$1:$A$259,"TYPE 5",$D$1:$D$259)</f>
        <v>551482971.14999998</v>
      </c>
      <c r="E270" s="37">
        <f>SUMIF($A$1:$A$259,"TYPE 5",$E$1:$E$259)</f>
        <v>406696437.25</v>
      </c>
      <c r="F270" s="37">
        <f>SUMIF($A$1:$A$259,"TYPE 5",$F$1:$F$259)</f>
        <v>144786533.89999998</v>
      </c>
      <c r="G270" s="37">
        <f>SUMIF($A$1:$A$259,"TYPE 5",$G$1:$G$259)</f>
        <v>47055623.520000011</v>
      </c>
    </row>
    <row r="271" spans="1:7" ht="13.5" thickBot="1" x14ac:dyDescent="0.25">
      <c r="A271" s="10" t="s">
        <v>15</v>
      </c>
      <c r="B271" s="71">
        <f>SUM(B266:B270)</f>
        <v>12270</v>
      </c>
      <c r="C271" s="39">
        <f t="shared" ref="C271:E271" si="31">SUM(C266:C270)</f>
        <v>1416</v>
      </c>
      <c r="D271" s="54">
        <f>SUM(D266:D270)</f>
        <v>724669818.89999998</v>
      </c>
      <c r="E271" s="54">
        <f t="shared" si="31"/>
        <v>530227883.19999999</v>
      </c>
      <c r="F271" s="54">
        <f>SUM(F266:F270)</f>
        <v>194441935.69999999</v>
      </c>
      <c r="G271" s="72">
        <f>SUM(G266:G270)</f>
        <v>58982058.180000015</v>
      </c>
    </row>
    <row r="272" spans="1:7" ht="13.5" thickTop="1" x14ac:dyDescent="0.2">
      <c r="A272" s="125"/>
      <c r="B272" s="125"/>
      <c r="C272" s="125"/>
      <c r="D272" s="125"/>
      <c r="E272" s="45"/>
    </row>
    <row r="273" spans="1:5" x14ac:dyDescent="0.2">
      <c r="A273" s="10" t="s">
        <v>57</v>
      </c>
      <c r="B273" s="10"/>
      <c r="C273" s="10"/>
      <c r="D273" s="55"/>
      <c r="E273" s="45"/>
    </row>
    <row r="274" spans="1:5" x14ac:dyDescent="0.2">
      <c r="A274" s="6" t="s">
        <v>58</v>
      </c>
    </row>
    <row r="275" spans="1:5" x14ac:dyDescent="0.2">
      <c r="A275" s="6" t="s">
        <v>59</v>
      </c>
    </row>
    <row r="276" spans="1:5" x14ac:dyDescent="0.2">
      <c r="A276" s="6" t="s">
        <v>60</v>
      </c>
    </row>
    <row r="277" spans="1:5" x14ac:dyDescent="0.2">
      <c r="A277" s="6" t="s">
        <v>61</v>
      </c>
    </row>
  </sheetData>
  <mergeCells count="9">
    <mergeCell ref="F263:F264"/>
    <mergeCell ref="G263:G264"/>
    <mergeCell ref="A272:D272"/>
    <mergeCell ref="A261:E261"/>
    <mergeCell ref="A263:A264"/>
    <mergeCell ref="B263:B264"/>
    <mergeCell ref="C263:C264"/>
    <mergeCell ref="D263:D264"/>
    <mergeCell ref="E263:E264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2024
JANUARY - MARCH  
</oddHeader>
    <oddFooter>&amp;CPage &amp;P of &amp;N&amp;Rprepared by LSP Gaming Audit</oddFooter>
  </headerFooter>
  <rowBreaks count="5" manualBreakCount="5">
    <brk id="50" max="16383" man="1"/>
    <brk id="100" max="16383" man="1"/>
    <brk id="149" max="16383" man="1"/>
    <brk id="200" max="16383" man="1"/>
    <brk id="2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Layout" zoomScale="160" zoomScaleNormal="100" zoomScalePageLayoutView="160" workbookViewId="0">
      <selection activeCell="G274" sqref="G274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4" width="16.42578125" style="56" customWidth="1"/>
    <col min="5" max="5" width="16.42578125" style="56" bestFit="1" customWidth="1"/>
    <col min="6" max="6" width="15.140625" style="56" bestFit="1" customWidth="1"/>
    <col min="7" max="7" width="13.85546875" style="56" customWidth="1"/>
    <col min="8" max="8" width="9.5703125" bestFit="1" customWidth="1"/>
    <col min="9" max="9" width="13.85546875" bestFit="1" customWidth="1"/>
  </cols>
  <sheetData>
    <row r="1" spans="1:8" ht="13.5" thickBot="1" x14ac:dyDescent="0.25">
      <c r="A1" s="21" t="s">
        <v>18</v>
      </c>
      <c r="B1" s="21"/>
      <c r="C1" s="6"/>
      <c r="D1" s="37"/>
      <c r="E1" s="37"/>
      <c r="F1" s="37"/>
      <c r="G1" s="40"/>
    </row>
    <row r="2" spans="1:8" ht="13.5" thickTop="1" x14ac:dyDescent="0.2">
      <c r="A2" s="20" t="s">
        <v>1</v>
      </c>
      <c r="B2" s="19" t="s">
        <v>2</v>
      </c>
      <c r="C2" s="19" t="s">
        <v>2</v>
      </c>
      <c r="D2" s="41" t="s">
        <v>7</v>
      </c>
      <c r="E2" s="41" t="s">
        <v>7</v>
      </c>
      <c r="F2" s="41" t="s">
        <v>5</v>
      </c>
      <c r="G2" s="50" t="s">
        <v>10</v>
      </c>
    </row>
    <row r="3" spans="1:8" x14ac:dyDescent="0.2">
      <c r="A3" s="73" t="s">
        <v>0</v>
      </c>
      <c r="B3" s="74" t="s">
        <v>3</v>
      </c>
      <c r="C3" s="74" t="s">
        <v>4</v>
      </c>
      <c r="D3" s="75" t="s">
        <v>8</v>
      </c>
      <c r="E3" s="75" t="s">
        <v>9</v>
      </c>
      <c r="F3" s="75" t="s">
        <v>6</v>
      </c>
      <c r="G3" s="76" t="s">
        <v>11</v>
      </c>
    </row>
    <row r="4" spans="1:8" x14ac:dyDescent="0.2">
      <c r="A4" s="77" t="s">
        <v>12</v>
      </c>
      <c r="B4" s="78"/>
      <c r="C4" s="78"/>
      <c r="D4" s="79"/>
      <c r="E4" s="79"/>
      <c r="F4" s="80">
        <f>SUM(D4-E4)</f>
        <v>0</v>
      </c>
      <c r="G4" s="79"/>
    </row>
    <row r="5" spans="1:8" x14ac:dyDescent="0.2">
      <c r="A5" s="77" t="s">
        <v>13</v>
      </c>
      <c r="B5" s="78"/>
      <c r="C5" s="78"/>
      <c r="D5" s="79"/>
      <c r="E5" s="79"/>
      <c r="F5" s="80">
        <f>SUM(D5-E5)</f>
        <v>0</v>
      </c>
      <c r="G5" s="79"/>
    </row>
    <row r="6" spans="1:8" ht="13.5" thickBot="1" x14ac:dyDescent="0.25">
      <c r="A6" s="88" t="s">
        <v>14</v>
      </c>
      <c r="B6" s="89"/>
      <c r="C6" s="89"/>
      <c r="D6" s="90"/>
      <c r="E6" s="90"/>
      <c r="F6" s="91">
        <f>SUM(D6-E6)</f>
        <v>0</v>
      </c>
      <c r="G6" s="90"/>
    </row>
    <row r="7" spans="1:8" ht="13.5" thickBot="1" x14ac:dyDescent="0.25">
      <c r="A7" s="92" t="s">
        <v>15</v>
      </c>
      <c r="B7" s="93">
        <f>SUM(B4:B6)</f>
        <v>0</v>
      </c>
      <c r="C7" s="93">
        <f t="shared" ref="C7:G7" si="0">SUM(C4:C6)</f>
        <v>0</v>
      </c>
      <c r="D7" s="94">
        <f t="shared" si="0"/>
        <v>0</v>
      </c>
      <c r="E7" s="94">
        <f t="shared" si="0"/>
        <v>0</v>
      </c>
      <c r="F7" s="94">
        <f t="shared" si="0"/>
        <v>0</v>
      </c>
      <c r="G7" s="95">
        <f t="shared" si="0"/>
        <v>0</v>
      </c>
      <c r="H7" s="68"/>
    </row>
    <row r="8" spans="1:8" x14ac:dyDescent="0.2">
      <c r="A8" s="23"/>
      <c r="B8" s="23"/>
      <c r="C8" s="23"/>
      <c r="D8" s="47"/>
      <c r="E8" s="47"/>
      <c r="F8" s="47"/>
      <c r="G8" s="47"/>
    </row>
    <row r="9" spans="1:8" ht="13.5" thickBot="1" x14ac:dyDescent="0.25">
      <c r="A9" s="21" t="s">
        <v>19</v>
      </c>
      <c r="B9" s="21"/>
      <c r="C9" s="29"/>
      <c r="D9" s="48"/>
      <c r="E9" s="48"/>
      <c r="F9" s="48"/>
      <c r="G9" s="48"/>
    </row>
    <row r="10" spans="1:8" ht="13.5" thickTop="1" x14ac:dyDescent="0.2">
      <c r="A10" s="30" t="s">
        <v>1</v>
      </c>
      <c r="B10" s="31" t="s">
        <v>2</v>
      </c>
      <c r="C10" s="31" t="s">
        <v>2</v>
      </c>
      <c r="D10" s="49" t="s">
        <v>7</v>
      </c>
      <c r="E10" s="49" t="s">
        <v>7</v>
      </c>
      <c r="F10" s="49" t="s">
        <v>5</v>
      </c>
      <c r="G10" s="50" t="s">
        <v>10</v>
      </c>
    </row>
    <row r="11" spans="1:8" x14ac:dyDescent="0.2">
      <c r="A11" s="82" t="s">
        <v>0</v>
      </c>
      <c r="B11" s="83" t="s">
        <v>3</v>
      </c>
      <c r="C11" s="83" t="s">
        <v>4</v>
      </c>
      <c r="D11" s="84" t="s">
        <v>8</v>
      </c>
      <c r="E11" s="84" t="s">
        <v>9</v>
      </c>
      <c r="F11" s="84" t="s">
        <v>6</v>
      </c>
      <c r="G11" s="85" t="s">
        <v>11</v>
      </c>
    </row>
    <row r="12" spans="1:8" x14ac:dyDescent="0.2">
      <c r="A12" s="81" t="s">
        <v>12</v>
      </c>
      <c r="B12" s="86"/>
      <c r="C12" s="86"/>
      <c r="D12" s="79"/>
      <c r="E12" s="79"/>
      <c r="F12" s="87">
        <f>SUM(D12-E12)</f>
        <v>0</v>
      </c>
      <c r="G12" s="79"/>
    </row>
    <row r="13" spans="1:8" x14ac:dyDescent="0.2">
      <c r="A13" s="81" t="s">
        <v>13</v>
      </c>
      <c r="B13" s="86"/>
      <c r="C13" s="86"/>
      <c r="D13" s="79"/>
      <c r="E13" s="79"/>
      <c r="F13" s="87">
        <f>SUM(D13-E13)</f>
        <v>0</v>
      </c>
      <c r="G13" s="79"/>
    </row>
    <row r="14" spans="1:8" ht="13.5" thickBot="1" x14ac:dyDescent="0.25">
      <c r="A14" s="88" t="s">
        <v>14</v>
      </c>
      <c r="B14" s="96"/>
      <c r="C14" s="96"/>
      <c r="D14" s="90"/>
      <c r="E14" s="90"/>
      <c r="F14" s="97">
        <f>SUM(D14-E14)</f>
        <v>0</v>
      </c>
      <c r="G14" s="90"/>
    </row>
    <row r="15" spans="1:8" ht="13.5" thickBot="1" x14ac:dyDescent="0.25">
      <c r="A15" s="92" t="s">
        <v>15</v>
      </c>
      <c r="B15" s="93">
        <f>SUM(B12:B14)</f>
        <v>0</v>
      </c>
      <c r="C15" s="93">
        <f t="shared" ref="C15:G15" si="1">SUM(C12:C14)</f>
        <v>0</v>
      </c>
      <c r="D15" s="94">
        <f t="shared" si="1"/>
        <v>0</v>
      </c>
      <c r="E15" s="94">
        <f t="shared" si="1"/>
        <v>0</v>
      </c>
      <c r="F15" s="94">
        <f t="shared" si="1"/>
        <v>0</v>
      </c>
      <c r="G15" s="95">
        <f t="shared" si="1"/>
        <v>0</v>
      </c>
      <c r="H15" s="68"/>
    </row>
    <row r="16" spans="1:8" x14ac:dyDescent="0.2">
      <c r="A16" s="23"/>
      <c r="B16" s="23"/>
      <c r="C16" s="23"/>
      <c r="D16" s="47"/>
      <c r="E16" s="47"/>
      <c r="F16" s="47"/>
      <c r="G16" s="47"/>
    </row>
    <row r="17" spans="1:14" ht="13.5" thickBot="1" x14ac:dyDescent="0.25">
      <c r="A17" s="21" t="s">
        <v>20</v>
      </c>
      <c r="B17" s="21"/>
      <c r="C17" s="29"/>
      <c r="D17" s="48"/>
      <c r="E17" s="48"/>
      <c r="F17" s="48"/>
      <c r="G17" s="48"/>
    </row>
    <row r="18" spans="1:14" ht="13.5" thickTop="1" x14ac:dyDescent="0.2">
      <c r="A18" s="30" t="s">
        <v>1</v>
      </c>
      <c r="B18" s="31" t="s">
        <v>2</v>
      </c>
      <c r="C18" s="31" t="s">
        <v>2</v>
      </c>
      <c r="D18" s="49" t="s">
        <v>7</v>
      </c>
      <c r="E18" s="49" t="s">
        <v>7</v>
      </c>
      <c r="F18" s="49" t="s">
        <v>5</v>
      </c>
      <c r="G18" s="50" t="s">
        <v>10</v>
      </c>
      <c r="N18" s="70"/>
    </row>
    <row r="19" spans="1:14" x14ac:dyDescent="0.2">
      <c r="A19" s="82" t="s">
        <v>0</v>
      </c>
      <c r="B19" s="83" t="s">
        <v>3</v>
      </c>
      <c r="C19" s="83" t="s">
        <v>4</v>
      </c>
      <c r="D19" s="84" t="s">
        <v>8</v>
      </c>
      <c r="E19" s="84" t="s">
        <v>9</v>
      </c>
      <c r="F19" s="84" t="s">
        <v>6</v>
      </c>
      <c r="G19" s="85" t="s">
        <v>11</v>
      </c>
    </row>
    <row r="20" spans="1:14" x14ac:dyDescent="0.2">
      <c r="A20" s="81" t="s">
        <v>12</v>
      </c>
      <c r="B20" s="86"/>
      <c r="C20" s="86"/>
      <c r="D20" s="79"/>
      <c r="E20" s="79"/>
      <c r="F20" s="80">
        <f>SUM(D20-E20)</f>
        <v>0</v>
      </c>
      <c r="G20" s="79"/>
    </row>
    <row r="21" spans="1:14" x14ac:dyDescent="0.2">
      <c r="A21" s="81" t="s">
        <v>13</v>
      </c>
      <c r="B21" s="86"/>
      <c r="C21" s="86"/>
      <c r="D21" s="79"/>
      <c r="E21" s="79"/>
      <c r="F21" s="80">
        <f>SUM(D21-E21)</f>
        <v>0</v>
      </c>
      <c r="G21" s="79"/>
    </row>
    <row r="22" spans="1:14" ht="13.5" thickBot="1" x14ac:dyDescent="0.25">
      <c r="A22" s="88" t="s">
        <v>14</v>
      </c>
      <c r="B22" s="96"/>
      <c r="C22" s="96"/>
      <c r="D22" s="90"/>
      <c r="E22" s="90"/>
      <c r="F22" s="91">
        <f>SUM(D22-E22)</f>
        <v>0</v>
      </c>
      <c r="G22" s="90"/>
    </row>
    <row r="23" spans="1:14" ht="13.5" thickBot="1" x14ac:dyDescent="0.25">
      <c r="A23" s="92" t="s">
        <v>15</v>
      </c>
      <c r="B23" s="93">
        <f>SUM(B20:B22)</f>
        <v>0</v>
      </c>
      <c r="C23" s="93">
        <f t="shared" ref="C23:G23" si="2">SUM(C20:C22)</f>
        <v>0</v>
      </c>
      <c r="D23" s="94">
        <f t="shared" si="2"/>
        <v>0</v>
      </c>
      <c r="E23" s="94">
        <f t="shared" si="2"/>
        <v>0</v>
      </c>
      <c r="F23" s="94">
        <f t="shared" si="2"/>
        <v>0</v>
      </c>
      <c r="G23" s="95">
        <f t="shared" si="2"/>
        <v>0</v>
      </c>
      <c r="H23" s="68"/>
    </row>
    <row r="24" spans="1:14" x14ac:dyDescent="0.2">
      <c r="A24" s="29"/>
      <c r="B24" s="29"/>
      <c r="C24" s="29"/>
      <c r="D24" s="48"/>
      <c r="E24" s="48"/>
      <c r="F24" s="48"/>
      <c r="G24" s="48"/>
    </row>
    <row r="25" spans="1:14" ht="13.5" thickBot="1" x14ac:dyDescent="0.25">
      <c r="A25" s="21" t="s">
        <v>21</v>
      </c>
      <c r="B25" s="21"/>
      <c r="C25" s="29"/>
      <c r="D25" s="48"/>
      <c r="E25" s="48"/>
      <c r="F25" s="48"/>
      <c r="G25" s="48"/>
    </row>
    <row r="26" spans="1:14" ht="13.5" thickTop="1" x14ac:dyDescent="0.2">
      <c r="A26" s="30" t="s">
        <v>1</v>
      </c>
      <c r="B26" s="31" t="s">
        <v>2</v>
      </c>
      <c r="C26" s="31" t="s">
        <v>2</v>
      </c>
      <c r="D26" s="49" t="s">
        <v>7</v>
      </c>
      <c r="E26" s="49" t="s">
        <v>7</v>
      </c>
      <c r="F26" s="49" t="s">
        <v>5</v>
      </c>
      <c r="G26" s="50" t="s">
        <v>10</v>
      </c>
    </row>
    <row r="27" spans="1:14" x14ac:dyDescent="0.2">
      <c r="A27" s="82" t="s">
        <v>0</v>
      </c>
      <c r="B27" s="83" t="s">
        <v>3</v>
      </c>
      <c r="C27" s="83" t="s">
        <v>4</v>
      </c>
      <c r="D27" s="84" t="s">
        <v>8</v>
      </c>
      <c r="E27" s="84" t="s">
        <v>9</v>
      </c>
      <c r="F27" s="84" t="s">
        <v>6</v>
      </c>
      <c r="G27" s="85" t="s">
        <v>11</v>
      </c>
    </row>
    <row r="28" spans="1:14" x14ac:dyDescent="0.2">
      <c r="A28" s="81" t="s">
        <v>12</v>
      </c>
      <c r="B28" s="86"/>
      <c r="C28" s="86"/>
      <c r="D28" s="79"/>
      <c r="E28" s="79"/>
      <c r="F28" s="80">
        <f>SUM(D28-E28)</f>
        <v>0</v>
      </c>
      <c r="G28" s="79"/>
    </row>
    <row r="29" spans="1:14" x14ac:dyDescent="0.2">
      <c r="A29" s="81" t="s">
        <v>13</v>
      </c>
      <c r="B29" s="86"/>
      <c r="C29" s="86"/>
      <c r="D29" s="79"/>
      <c r="E29" s="79"/>
      <c r="F29" s="80">
        <f>SUM(D29-E29)</f>
        <v>0</v>
      </c>
      <c r="G29" s="79"/>
    </row>
    <row r="30" spans="1:14" x14ac:dyDescent="0.2">
      <c r="A30" s="81" t="s">
        <v>16</v>
      </c>
      <c r="B30" s="86"/>
      <c r="C30" s="86"/>
      <c r="D30" s="79"/>
      <c r="E30" s="79"/>
      <c r="F30" s="80">
        <f>SUM(D30-E30)</f>
        <v>0</v>
      </c>
      <c r="G30" s="79"/>
    </row>
    <row r="31" spans="1:14" ht="13.5" thickBot="1" x14ac:dyDescent="0.25">
      <c r="A31" s="88" t="s">
        <v>14</v>
      </c>
      <c r="B31" s="96"/>
      <c r="C31" s="96"/>
      <c r="D31" s="90"/>
      <c r="E31" s="90"/>
      <c r="F31" s="91">
        <f>SUM(D31-E31)</f>
        <v>0</v>
      </c>
      <c r="G31" s="90"/>
    </row>
    <row r="32" spans="1:14" ht="13.5" thickBot="1" x14ac:dyDescent="0.25">
      <c r="A32" s="92" t="s">
        <v>15</v>
      </c>
      <c r="B32" s="93">
        <f>SUM(B28:B31)</f>
        <v>0</v>
      </c>
      <c r="C32" s="93">
        <f t="shared" ref="C32:G32" si="3">SUM(C28:C31)</f>
        <v>0</v>
      </c>
      <c r="D32" s="94">
        <f t="shared" si="3"/>
        <v>0</v>
      </c>
      <c r="E32" s="94">
        <f>SUM(E28:E31)</f>
        <v>0</v>
      </c>
      <c r="F32" s="94">
        <f t="shared" si="3"/>
        <v>0</v>
      </c>
      <c r="G32" s="95">
        <f t="shared" si="3"/>
        <v>0</v>
      </c>
      <c r="H32" s="68"/>
    </row>
    <row r="33" spans="1:8" x14ac:dyDescent="0.2">
      <c r="A33" s="29"/>
      <c r="B33" s="29"/>
      <c r="C33" s="29"/>
      <c r="D33" s="48"/>
      <c r="E33" s="48"/>
      <c r="F33" s="48"/>
      <c r="G33" s="48"/>
    </row>
    <row r="34" spans="1:8" ht="13.5" thickBot="1" x14ac:dyDescent="0.25">
      <c r="A34" s="21" t="s">
        <v>22</v>
      </c>
      <c r="B34" s="21"/>
      <c r="C34" s="29"/>
      <c r="D34" s="48"/>
      <c r="E34" s="48"/>
      <c r="F34" s="48"/>
      <c r="G34" s="48"/>
    </row>
    <row r="35" spans="1:8" ht="13.5" thickTop="1" x14ac:dyDescent="0.2">
      <c r="A35" s="30" t="s">
        <v>1</v>
      </c>
      <c r="B35" s="31" t="s">
        <v>2</v>
      </c>
      <c r="C35" s="31" t="s">
        <v>2</v>
      </c>
      <c r="D35" s="49" t="s">
        <v>7</v>
      </c>
      <c r="E35" s="49" t="s">
        <v>7</v>
      </c>
      <c r="F35" s="49" t="s">
        <v>5</v>
      </c>
      <c r="G35" s="50" t="s">
        <v>10</v>
      </c>
    </row>
    <row r="36" spans="1:8" x14ac:dyDescent="0.2">
      <c r="A36" s="82" t="s">
        <v>0</v>
      </c>
      <c r="B36" s="83" t="s">
        <v>3</v>
      </c>
      <c r="C36" s="83" t="s">
        <v>4</v>
      </c>
      <c r="D36" s="84" t="s">
        <v>8</v>
      </c>
      <c r="E36" s="84" t="s">
        <v>9</v>
      </c>
      <c r="F36" s="84" t="s">
        <v>6</v>
      </c>
      <c r="G36" s="85" t="s">
        <v>11</v>
      </c>
    </row>
    <row r="37" spans="1:8" x14ac:dyDescent="0.2">
      <c r="A37" s="81" t="s">
        <v>12</v>
      </c>
      <c r="B37" s="86"/>
      <c r="C37" s="86"/>
      <c r="D37" s="79"/>
      <c r="E37" s="79"/>
      <c r="F37" s="80">
        <f>SUM(D37-E37)</f>
        <v>0</v>
      </c>
      <c r="G37" s="79"/>
    </row>
    <row r="38" spans="1:8" x14ac:dyDescent="0.2">
      <c r="A38" s="81" t="s">
        <v>13</v>
      </c>
      <c r="B38" s="86"/>
      <c r="C38" s="86"/>
      <c r="D38" s="79"/>
      <c r="E38" s="79"/>
      <c r="F38" s="80">
        <f>SUM(D38-E38)</f>
        <v>0</v>
      </c>
      <c r="G38" s="79"/>
    </row>
    <row r="39" spans="1:8" x14ac:dyDescent="0.2">
      <c r="A39" s="81" t="s">
        <v>16</v>
      </c>
      <c r="B39" s="86"/>
      <c r="C39" s="86"/>
      <c r="D39" s="79"/>
      <c r="E39" s="79"/>
      <c r="F39" s="80">
        <f>SUM(D39-E39)</f>
        <v>0</v>
      </c>
      <c r="G39" s="79"/>
    </row>
    <row r="40" spans="1:8" ht="13.5" thickBot="1" x14ac:dyDescent="0.25">
      <c r="A40" s="88" t="s">
        <v>14</v>
      </c>
      <c r="B40" s="96"/>
      <c r="C40" s="96"/>
      <c r="D40" s="90"/>
      <c r="E40" s="90"/>
      <c r="F40" s="91">
        <f>SUM(D40-E40)</f>
        <v>0</v>
      </c>
      <c r="G40" s="90"/>
    </row>
    <row r="41" spans="1:8" ht="13.5" thickBot="1" x14ac:dyDescent="0.25">
      <c r="A41" s="92" t="s">
        <v>15</v>
      </c>
      <c r="B41" s="93">
        <f t="shared" ref="B41:G41" si="4">SUM(B37:B40)</f>
        <v>0</v>
      </c>
      <c r="C41" s="93">
        <f t="shared" si="4"/>
        <v>0</v>
      </c>
      <c r="D41" s="94">
        <f t="shared" si="4"/>
        <v>0</v>
      </c>
      <c r="E41" s="94">
        <f t="shared" si="4"/>
        <v>0</v>
      </c>
      <c r="F41" s="94">
        <f t="shared" si="4"/>
        <v>0</v>
      </c>
      <c r="G41" s="95">
        <f t="shared" si="4"/>
        <v>0</v>
      </c>
      <c r="H41" s="68"/>
    </row>
    <row r="42" spans="1:8" x14ac:dyDescent="0.2">
      <c r="A42" s="29"/>
      <c r="B42" s="29"/>
      <c r="C42" s="29"/>
      <c r="D42" s="48"/>
      <c r="E42" s="48"/>
      <c r="F42" s="48"/>
      <c r="G42" s="48"/>
    </row>
    <row r="43" spans="1:8" ht="13.5" thickBot="1" x14ac:dyDescent="0.25">
      <c r="A43" s="24" t="s">
        <v>23</v>
      </c>
      <c r="B43" s="21"/>
      <c r="C43" s="29"/>
      <c r="D43" s="48"/>
      <c r="E43" s="48"/>
      <c r="F43" s="48"/>
      <c r="G43" s="48"/>
    </row>
    <row r="44" spans="1:8" ht="13.5" thickTop="1" x14ac:dyDescent="0.2">
      <c r="A44" s="30" t="s">
        <v>1</v>
      </c>
      <c r="B44" s="31" t="s">
        <v>2</v>
      </c>
      <c r="C44" s="31" t="s">
        <v>2</v>
      </c>
      <c r="D44" s="49" t="s">
        <v>7</v>
      </c>
      <c r="E44" s="49" t="s">
        <v>7</v>
      </c>
      <c r="F44" s="49" t="s">
        <v>5</v>
      </c>
      <c r="G44" s="50" t="s">
        <v>10</v>
      </c>
    </row>
    <row r="45" spans="1:8" x14ac:dyDescent="0.2">
      <c r="A45" s="82" t="s">
        <v>0</v>
      </c>
      <c r="B45" s="83" t="s">
        <v>3</v>
      </c>
      <c r="C45" s="83" t="s">
        <v>4</v>
      </c>
      <c r="D45" s="84" t="s">
        <v>8</v>
      </c>
      <c r="E45" s="84" t="s">
        <v>9</v>
      </c>
      <c r="F45" s="84" t="s">
        <v>6</v>
      </c>
      <c r="G45" s="85" t="s">
        <v>11</v>
      </c>
    </row>
    <row r="46" spans="1:8" x14ac:dyDescent="0.2">
      <c r="A46" s="81" t="s">
        <v>12</v>
      </c>
      <c r="B46" s="86"/>
      <c r="C46" s="86"/>
      <c r="D46" s="79"/>
      <c r="E46" s="79"/>
      <c r="F46" s="80">
        <f>SUM(D46-E46)</f>
        <v>0</v>
      </c>
      <c r="G46" s="79"/>
    </row>
    <row r="47" spans="1:8" x14ac:dyDescent="0.2">
      <c r="A47" s="81" t="s">
        <v>13</v>
      </c>
      <c r="B47" s="86"/>
      <c r="C47" s="86"/>
      <c r="D47" s="79"/>
      <c r="E47" s="79"/>
      <c r="F47" s="80">
        <f>SUM(D47-E47)</f>
        <v>0</v>
      </c>
      <c r="G47" s="79"/>
    </row>
    <row r="48" spans="1:8" ht="13.5" thickBot="1" x14ac:dyDescent="0.25">
      <c r="A48" s="88" t="s">
        <v>14</v>
      </c>
      <c r="B48" s="96"/>
      <c r="C48" s="96"/>
      <c r="D48" s="90"/>
      <c r="E48" s="90"/>
      <c r="F48" s="91">
        <f>SUM(D48-E48)</f>
        <v>0</v>
      </c>
      <c r="G48" s="90"/>
    </row>
    <row r="49" spans="1:8" ht="13.5" thickBot="1" x14ac:dyDescent="0.25">
      <c r="A49" s="92" t="s">
        <v>15</v>
      </c>
      <c r="B49" s="93">
        <f t="shared" ref="B49:G49" si="5">SUM(B46:B48)</f>
        <v>0</v>
      </c>
      <c r="C49" s="93">
        <f t="shared" si="5"/>
        <v>0</v>
      </c>
      <c r="D49" s="94">
        <f t="shared" si="5"/>
        <v>0</v>
      </c>
      <c r="E49" s="94">
        <f t="shared" si="5"/>
        <v>0</v>
      </c>
      <c r="F49" s="94">
        <f t="shared" si="5"/>
        <v>0</v>
      </c>
      <c r="G49" s="95">
        <f t="shared" si="5"/>
        <v>0</v>
      </c>
      <c r="H49" s="68"/>
    </row>
    <row r="50" spans="1:8" x14ac:dyDescent="0.2">
      <c r="A50" s="29"/>
      <c r="B50" s="29"/>
      <c r="C50" s="29"/>
      <c r="D50" s="48"/>
      <c r="E50" s="48"/>
      <c r="F50" s="48"/>
      <c r="G50" s="48"/>
    </row>
    <row r="51" spans="1:8" ht="13.5" thickBot="1" x14ac:dyDescent="0.25">
      <c r="A51" s="21" t="s">
        <v>24</v>
      </c>
      <c r="B51" s="21"/>
      <c r="C51" s="29"/>
      <c r="D51" s="48"/>
      <c r="E51" s="48"/>
      <c r="F51" s="48"/>
      <c r="G51" s="48"/>
    </row>
    <row r="52" spans="1:8" ht="13.5" thickTop="1" x14ac:dyDescent="0.2">
      <c r="A52" s="30" t="s">
        <v>1</v>
      </c>
      <c r="B52" s="31" t="s">
        <v>2</v>
      </c>
      <c r="C52" s="31" t="s">
        <v>2</v>
      </c>
      <c r="D52" s="49" t="s">
        <v>7</v>
      </c>
      <c r="E52" s="49" t="s">
        <v>7</v>
      </c>
      <c r="F52" s="49" t="s">
        <v>5</v>
      </c>
      <c r="G52" s="50" t="s">
        <v>10</v>
      </c>
    </row>
    <row r="53" spans="1:8" x14ac:dyDescent="0.2">
      <c r="A53" s="82" t="s">
        <v>0</v>
      </c>
      <c r="B53" s="83" t="s">
        <v>3</v>
      </c>
      <c r="C53" s="83" t="s">
        <v>4</v>
      </c>
      <c r="D53" s="84" t="s">
        <v>8</v>
      </c>
      <c r="E53" s="84" t="s">
        <v>9</v>
      </c>
      <c r="F53" s="84" t="s">
        <v>6</v>
      </c>
      <c r="G53" s="85" t="s">
        <v>11</v>
      </c>
    </row>
    <row r="54" spans="1:8" x14ac:dyDescent="0.2">
      <c r="A54" s="81" t="s">
        <v>12</v>
      </c>
      <c r="B54" s="78"/>
      <c r="C54" s="78"/>
      <c r="D54" s="79"/>
      <c r="E54" s="79"/>
      <c r="F54" s="80">
        <f>SUM(D54-E54)</f>
        <v>0</v>
      </c>
      <c r="G54" s="79"/>
    </row>
    <row r="55" spans="1:8" x14ac:dyDescent="0.2">
      <c r="A55" s="81" t="s">
        <v>13</v>
      </c>
      <c r="B55" s="78"/>
      <c r="C55" s="78"/>
      <c r="D55" s="79"/>
      <c r="E55" s="79"/>
      <c r="F55" s="80">
        <f>SUM(D55-E55)</f>
        <v>0</v>
      </c>
      <c r="G55" s="79"/>
    </row>
    <row r="56" spans="1:8" ht="13.5" thickBot="1" x14ac:dyDescent="0.25">
      <c r="A56" s="88" t="s">
        <v>16</v>
      </c>
      <c r="B56" s="89"/>
      <c r="C56" s="89"/>
      <c r="D56" s="90"/>
      <c r="E56" s="90"/>
      <c r="F56" s="91">
        <f>SUM(D56-E56)</f>
        <v>0</v>
      </c>
      <c r="G56" s="90"/>
    </row>
    <row r="57" spans="1:8" ht="13.5" thickBot="1" x14ac:dyDescent="0.25">
      <c r="A57" s="92" t="s">
        <v>15</v>
      </c>
      <c r="B57" s="93">
        <f>SUM(B54:B56)</f>
        <v>0</v>
      </c>
      <c r="C57" s="93">
        <f>SUM(C54:C56)</f>
        <v>0</v>
      </c>
      <c r="D57" s="94">
        <f>SUM(D54:D56)</f>
        <v>0</v>
      </c>
      <c r="E57" s="94">
        <f t="shared" ref="E57:G57" si="6">SUM(E54:E56)</f>
        <v>0</v>
      </c>
      <c r="F57" s="94">
        <f t="shared" si="6"/>
        <v>0</v>
      </c>
      <c r="G57" s="95">
        <f t="shared" si="6"/>
        <v>0</v>
      </c>
      <c r="H57" s="68"/>
    </row>
    <row r="58" spans="1:8" x14ac:dyDescent="0.2">
      <c r="A58" s="29"/>
      <c r="B58" s="29"/>
      <c r="C58" s="29"/>
      <c r="D58" s="48"/>
      <c r="E58" s="48"/>
      <c r="F58" s="48"/>
      <c r="G58" s="48"/>
    </row>
    <row r="59" spans="1:8" ht="13.5" thickBot="1" x14ac:dyDescent="0.25">
      <c r="A59" s="21" t="s">
        <v>25</v>
      </c>
      <c r="B59" s="21"/>
      <c r="C59" s="29"/>
      <c r="D59" s="48"/>
      <c r="E59" s="48"/>
      <c r="F59" s="48"/>
      <c r="G59" s="48"/>
    </row>
    <row r="60" spans="1:8" ht="13.5" thickTop="1" x14ac:dyDescent="0.2">
      <c r="A60" s="30" t="s">
        <v>1</v>
      </c>
      <c r="B60" s="31" t="s">
        <v>2</v>
      </c>
      <c r="C60" s="31" t="s">
        <v>2</v>
      </c>
      <c r="D60" s="49" t="s">
        <v>7</v>
      </c>
      <c r="E60" s="49" t="s">
        <v>7</v>
      </c>
      <c r="F60" s="49" t="s">
        <v>5</v>
      </c>
      <c r="G60" s="50" t="s">
        <v>10</v>
      </c>
    </row>
    <row r="61" spans="1:8" x14ac:dyDescent="0.2">
      <c r="A61" s="82" t="s">
        <v>0</v>
      </c>
      <c r="B61" s="83" t="s">
        <v>3</v>
      </c>
      <c r="C61" s="83" t="s">
        <v>4</v>
      </c>
      <c r="D61" s="84" t="s">
        <v>8</v>
      </c>
      <c r="E61" s="84" t="s">
        <v>9</v>
      </c>
      <c r="F61" s="84" t="s">
        <v>6</v>
      </c>
      <c r="G61" s="85" t="s">
        <v>11</v>
      </c>
    </row>
    <row r="62" spans="1:8" x14ac:dyDescent="0.2">
      <c r="A62" s="81" t="s">
        <v>12</v>
      </c>
      <c r="B62" s="78"/>
      <c r="C62" s="78"/>
      <c r="D62" s="79"/>
      <c r="E62" s="79"/>
      <c r="F62" s="80">
        <f>SUM(D62-E62)</f>
        <v>0</v>
      </c>
      <c r="G62" s="80"/>
    </row>
    <row r="63" spans="1:8" ht="13.5" thickBot="1" x14ac:dyDescent="0.25">
      <c r="A63" s="88" t="s">
        <v>14</v>
      </c>
      <c r="B63" s="89"/>
      <c r="C63" s="89"/>
      <c r="D63" s="90"/>
      <c r="E63" s="90"/>
      <c r="F63" s="91">
        <f>SUM(D63-E63)</f>
        <v>0</v>
      </c>
      <c r="G63" s="91"/>
    </row>
    <row r="64" spans="1:8" ht="13.5" thickBot="1" x14ac:dyDescent="0.25">
      <c r="A64" s="92" t="s">
        <v>15</v>
      </c>
      <c r="B64" s="93">
        <f t="shared" ref="B64:G64" si="7">SUM(B62:B63)</f>
        <v>0</v>
      </c>
      <c r="C64" s="93">
        <f t="shared" si="7"/>
        <v>0</v>
      </c>
      <c r="D64" s="94">
        <f t="shared" si="7"/>
        <v>0</v>
      </c>
      <c r="E64" s="94">
        <f t="shared" si="7"/>
        <v>0</v>
      </c>
      <c r="F64" s="94">
        <f t="shared" si="7"/>
        <v>0</v>
      </c>
      <c r="G64" s="95">
        <f t="shared" si="7"/>
        <v>0</v>
      </c>
      <c r="H64" s="68"/>
    </row>
    <row r="65" spans="1:8" x14ac:dyDescent="0.2">
      <c r="A65" s="29"/>
      <c r="B65" s="29"/>
      <c r="C65" s="29"/>
      <c r="D65" s="48"/>
      <c r="E65" s="48"/>
      <c r="F65" s="48"/>
      <c r="G65" s="48"/>
    </row>
    <row r="66" spans="1:8" ht="13.5" thickBot="1" x14ac:dyDescent="0.25">
      <c r="A66" s="21" t="s">
        <v>26</v>
      </c>
      <c r="B66" s="21"/>
      <c r="C66" s="29"/>
      <c r="D66" s="48"/>
      <c r="E66" s="48"/>
      <c r="F66" s="48"/>
      <c r="G66" s="48"/>
    </row>
    <row r="67" spans="1:8" ht="13.5" thickTop="1" x14ac:dyDescent="0.2">
      <c r="A67" s="30" t="s">
        <v>1</v>
      </c>
      <c r="B67" s="31" t="s">
        <v>2</v>
      </c>
      <c r="C67" s="31" t="s">
        <v>2</v>
      </c>
      <c r="D67" s="49" t="s">
        <v>7</v>
      </c>
      <c r="E67" s="49" t="s">
        <v>7</v>
      </c>
      <c r="F67" s="49" t="s">
        <v>5</v>
      </c>
      <c r="G67" s="50" t="s">
        <v>10</v>
      </c>
    </row>
    <row r="68" spans="1:8" x14ac:dyDescent="0.2">
      <c r="A68" s="82" t="s">
        <v>0</v>
      </c>
      <c r="B68" s="83" t="s">
        <v>3</v>
      </c>
      <c r="C68" s="83" t="s">
        <v>4</v>
      </c>
      <c r="D68" s="84" t="s">
        <v>8</v>
      </c>
      <c r="E68" s="84" t="s">
        <v>9</v>
      </c>
      <c r="F68" s="84" t="s">
        <v>6</v>
      </c>
      <c r="G68" s="85" t="s">
        <v>11</v>
      </c>
    </row>
    <row r="69" spans="1:8" x14ac:dyDescent="0.2">
      <c r="A69" s="81" t="s">
        <v>12</v>
      </c>
      <c r="B69" s="86"/>
      <c r="C69" s="86"/>
      <c r="D69" s="79"/>
      <c r="E69" s="79"/>
      <c r="F69" s="80">
        <f>SUM(D69-E69)</f>
        <v>0</v>
      </c>
      <c r="G69" s="79"/>
    </row>
    <row r="70" spans="1:8" x14ac:dyDescent="0.2">
      <c r="A70" s="81" t="s">
        <v>13</v>
      </c>
      <c r="B70" s="86"/>
      <c r="C70" s="86"/>
      <c r="D70" s="79"/>
      <c r="E70" s="79"/>
      <c r="F70" s="80">
        <f>SUM(D70-E70)</f>
        <v>0</v>
      </c>
      <c r="G70" s="79"/>
    </row>
    <row r="71" spans="1:8" ht="13.5" thickBot="1" x14ac:dyDescent="0.25">
      <c r="A71" s="88" t="s">
        <v>14</v>
      </c>
      <c r="B71" s="96"/>
      <c r="C71" s="96"/>
      <c r="D71" s="90"/>
      <c r="E71" s="90"/>
      <c r="F71" s="91">
        <f>SUM(D71-E71)</f>
        <v>0</v>
      </c>
      <c r="G71" s="90"/>
    </row>
    <row r="72" spans="1:8" ht="13.5" thickBot="1" x14ac:dyDescent="0.25">
      <c r="A72" s="98" t="s">
        <v>15</v>
      </c>
      <c r="B72" s="99">
        <f t="shared" ref="B72:G72" si="8">SUM(B69:B71)</f>
        <v>0</v>
      </c>
      <c r="C72" s="99">
        <f t="shared" si="8"/>
        <v>0</v>
      </c>
      <c r="D72" s="100">
        <f t="shared" si="8"/>
        <v>0</v>
      </c>
      <c r="E72" s="100">
        <f t="shared" si="8"/>
        <v>0</v>
      </c>
      <c r="F72" s="100">
        <f t="shared" si="8"/>
        <v>0</v>
      </c>
      <c r="G72" s="101">
        <f t="shared" si="8"/>
        <v>0</v>
      </c>
      <c r="H72" s="68"/>
    </row>
    <row r="73" spans="1:8" x14ac:dyDescent="0.2">
      <c r="A73" s="29"/>
      <c r="B73" s="29"/>
      <c r="C73" s="29"/>
      <c r="D73" s="48"/>
      <c r="E73" s="48"/>
      <c r="F73" s="48"/>
      <c r="G73" s="48"/>
    </row>
    <row r="74" spans="1:8" ht="13.5" thickBot="1" x14ac:dyDescent="0.25">
      <c r="A74" s="21" t="s">
        <v>27</v>
      </c>
      <c r="B74" s="21"/>
      <c r="C74" s="29"/>
      <c r="D74" s="48"/>
      <c r="E74" s="48"/>
      <c r="F74" s="48"/>
      <c r="G74" s="48"/>
    </row>
    <row r="75" spans="1:8" ht="13.5" thickTop="1" x14ac:dyDescent="0.2">
      <c r="A75" s="30" t="s">
        <v>1</v>
      </c>
      <c r="B75" s="31" t="s">
        <v>2</v>
      </c>
      <c r="C75" s="31" t="s">
        <v>2</v>
      </c>
      <c r="D75" s="49" t="s">
        <v>7</v>
      </c>
      <c r="E75" s="49" t="s">
        <v>7</v>
      </c>
      <c r="F75" s="49" t="s">
        <v>5</v>
      </c>
      <c r="G75" s="50" t="s">
        <v>10</v>
      </c>
    </row>
    <row r="76" spans="1:8" x14ac:dyDescent="0.2">
      <c r="A76" s="82" t="s">
        <v>0</v>
      </c>
      <c r="B76" s="83" t="s">
        <v>3</v>
      </c>
      <c r="C76" s="83" t="s">
        <v>4</v>
      </c>
      <c r="D76" s="84" t="s">
        <v>8</v>
      </c>
      <c r="E76" s="84" t="s">
        <v>9</v>
      </c>
      <c r="F76" s="84" t="s">
        <v>6</v>
      </c>
      <c r="G76" s="85" t="s">
        <v>11</v>
      </c>
    </row>
    <row r="77" spans="1:8" x14ac:dyDescent="0.2">
      <c r="A77" s="81" t="s">
        <v>12</v>
      </c>
      <c r="B77" s="86"/>
      <c r="C77" s="86"/>
      <c r="D77" s="79"/>
      <c r="E77" s="79"/>
      <c r="F77" s="102">
        <f>SUM(D77-E77)</f>
        <v>0</v>
      </c>
      <c r="G77" s="79"/>
    </row>
    <row r="78" spans="1:8" x14ac:dyDescent="0.2">
      <c r="A78" s="81" t="s">
        <v>13</v>
      </c>
      <c r="B78" s="86"/>
      <c r="C78" s="86"/>
      <c r="D78" s="79"/>
      <c r="E78" s="79"/>
      <c r="F78" s="102">
        <f>SUM(D78-E78)</f>
        <v>0</v>
      </c>
      <c r="G78" s="79"/>
    </row>
    <row r="79" spans="1:8" ht="13.5" thickBot="1" x14ac:dyDescent="0.25">
      <c r="A79" s="88" t="s">
        <v>14</v>
      </c>
      <c r="B79" s="96"/>
      <c r="C79" s="96"/>
      <c r="D79" s="90"/>
      <c r="E79" s="90"/>
      <c r="F79" s="91">
        <f>SUM(D79-E79)</f>
        <v>0</v>
      </c>
      <c r="G79" s="90"/>
    </row>
    <row r="80" spans="1:8" ht="13.5" thickBot="1" x14ac:dyDescent="0.25">
      <c r="A80" s="92" t="s">
        <v>15</v>
      </c>
      <c r="B80" s="93">
        <f t="shared" ref="B80:G80" si="9">SUM(B77:B79)</f>
        <v>0</v>
      </c>
      <c r="C80" s="93">
        <f t="shared" si="9"/>
        <v>0</v>
      </c>
      <c r="D80" s="94">
        <f t="shared" si="9"/>
        <v>0</v>
      </c>
      <c r="E80" s="94">
        <f t="shared" si="9"/>
        <v>0</v>
      </c>
      <c r="F80" s="94">
        <f t="shared" si="9"/>
        <v>0</v>
      </c>
      <c r="G80" s="95">
        <f t="shared" si="9"/>
        <v>0</v>
      </c>
      <c r="H80" s="68"/>
    </row>
    <row r="81" spans="1:8" x14ac:dyDescent="0.2">
      <c r="A81" s="29"/>
      <c r="B81" s="29"/>
      <c r="C81" s="29"/>
      <c r="D81" s="48"/>
      <c r="E81" s="48"/>
      <c r="F81" s="48"/>
      <c r="G81" s="48"/>
    </row>
    <row r="82" spans="1:8" ht="13.5" thickBot="1" x14ac:dyDescent="0.25">
      <c r="A82" s="21" t="s">
        <v>28</v>
      </c>
      <c r="B82" s="21"/>
      <c r="C82" s="29"/>
      <c r="D82" s="48"/>
      <c r="E82" s="48"/>
      <c r="F82" s="48"/>
      <c r="G82" s="48"/>
    </row>
    <row r="83" spans="1:8" ht="13.5" thickTop="1" x14ac:dyDescent="0.2">
      <c r="A83" s="30" t="s">
        <v>1</v>
      </c>
      <c r="B83" s="31" t="s">
        <v>2</v>
      </c>
      <c r="C83" s="31" t="s">
        <v>2</v>
      </c>
      <c r="D83" s="49" t="s">
        <v>7</v>
      </c>
      <c r="E83" s="49" t="s">
        <v>7</v>
      </c>
      <c r="F83" s="49" t="s">
        <v>5</v>
      </c>
      <c r="G83" s="50" t="s">
        <v>10</v>
      </c>
    </row>
    <row r="84" spans="1:8" x14ac:dyDescent="0.2">
      <c r="A84" s="82" t="s">
        <v>0</v>
      </c>
      <c r="B84" s="83" t="s">
        <v>3</v>
      </c>
      <c r="C84" s="83" t="s">
        <v>4</v>
      </c>
      <c r="D84" s="84" t="s">
        <v>8</v>
      </c>
      <c r="E84" s="84" t="s">
        <v>9</v>
      </c>
      <c r="F84" s="84" t="s">
        <v>6</v>
      </c>
      <c r="G84" s="85" t="s">
        <v>11</v>
      </c>
    </row>
    <row r="85" spans="1:8" x14ac:dyDescent="0.2">
      <c r="A85" s="81" t="s">
        <v>12</v>
      </c>
      <c r="B85" s="86"/>
      <c r="C85" s="86"/>
      <c r="D85" s="79"/>
      <c r="E85" s="79"/>
      <c r="F85" s="80">
        <f>SUM(D85-E85)</f>
        <v>0</v>
      </c>
      <c r="G85" s="79"/>
    </row>
    <row r="86" spans="1:8" x14ac:dyDescent="0.2">
      <c r="A86" s="81" t="s">
        <v>13</v>
      </c>
      <c r="B86" s="86"/>
      <c r="C86" s="86"/>
      <c r="D86" s="79"/>
      <c r="E86" s="79"/>
      <c r="F86" s="80">
        <f>SUM(D86-E86)</f>
        <v>0</v>
      </c>
      <c r="G86" s="79"/>
    </row>
    <row r="87" spans="1:8" x14ac:dyDescent="0.2">
      <c r="A87" s="81" t="s">
        <v>16</v>
      </c>
      <c r="B87" s="86"/>
      <c r="C87" s="86"/>
      <c r="D87" s="79"/>
      <c r="E87" s="79"/>
      <c r="F87" s="80">
        <f>SUM(D87-E87)</f>
        <v>0</v>
      </c>
      <c r="G87" s="79"/>
    </row>
    <row r="88" spans="1:8" x14ac:dyDescent="0.2">
      <c r="A88" s="81" t="s">
        <v>17</v>
      </c>
      <c r="B88" s="86"/>
      <c r="C88" s="86"/>
      <c r="D88" s="79"/>
      <c r="E88" s="79"/>
      <c r="F88" s="80">
        <f>SUM(D88-E88)</f>
        <v>0</v>
      </c>
      <c r="G88" s="79"/>
    </row>
    <row r="89" spans="1:8" ht="13.5" thickBot="1" x14ac:dyDescent="0.25">
      <c r="A89" s="88" t="s">
        <v>14</v>
      </c>
      <c r="B89" s="96"/>
      <c r="C89" s="96"/>
      <c r="D89" s="79"/>
      <c r="E89" s="90"/>
      <c r="F89" s="91">
        <f>SUM(D89-E89)</f>
        <v>0</v>
      </c>
      <c r="G89" s="90"/>
    </row>
    <row r="90" spans="1:8" ht="13.5" thickBot="1" x14ac:dyDescent="0.25">
      <c r="A90" s="92" t="s">
        <v>15</v>
      </c>
      <c r="B90" s="93">
        <f t="shared" ref="B90:G90" si="10">SUM(B85:B89)</f>
        <v>0</v>
      </c>
      <c r="C90" s="93">
        <f t="shared" si="10"/>
        <v>0</v>
      </c>
      <c r="D90" s="94">
        <f>SUM(D85:D89)</f>
        <v>0</v>
      </c>
      <c r="E90" s="94">
        <f t="shared" si="10"/>
        <v>0</v>
      </c>
      <c r="F90" s="94">
        <f t="shared" si="10"/>
        <v>0</v>
      </c>
      <c r="G90" s="95">
        <f t="shared" si="10"/>
        <v>0</v>
      </c>
      <c r="H90" s="68"/>
    </row>
    <row r="91" spans="1:8" x14ac:dyDescent="0.2">
      <c r="A91" s="29"/>
      <c r="B91" s="29"/>
      <c r="C91" s="29"/>
      <c r="D91" s="48"/>
      <c r="E91" s="48"/>
      <c r="F91" s="48"/>
      <c r="G91" s="48"/>
    </row>
    <row r="92" spans="1:8" ht="13.5" thickBot="1" x14ac:dyDescent="0.25">
      <c r="A92" s="21" t="s">
        <v>29</v>
      </c>
      <c r="B92" s="21"/>
      <c r="C92" s="29"/>
      <c r="D92" s="48"/>
      <c r="E92" s="48"/>
      <c r="F92" s="48"/>
      <c r="G92" s="48"/>
    </row>
    <row r="93" spans="1:8" ht="13.5" thickTop="1" x14ac:dyDescent="0.2">
      <c r="A93" s="30" t="s">
        <v>1</v>
      </c>
      <c r="B93" s="31" t="s">
        <v>2</v>
      </c>
      <c r="C93" s="31" t="s">
        <v>2</v>
      </c>
      <c r="D93" s="49" t="s">
        <v>7</v>
      </c>
      <c r="E93" s="49" t="s">
        <v>7</v>
      </c>
      <c r="F93" s="49" t="s">
        <v>5</v>
      </c>
      <c r="G93" s="50" t="s">
        <v>10</v>
      </c>
    </row>
    <row r="94" spans="1:8" x14ac:dyDescent="0.2">
      <c r="A94" s="82" t="s">
        <v>0</v>
      </c>
      <c r="B94" s="83" t="s">
        <v>3</v>
      </c>
      <c r="C94" s="83" t="s">
        <v>4</v>
      </c>
      <c r="D94" s="84" t="s">
        <v>8</v>
      </c>
      <c r="E94" s="84" t="s">
        <v>9</v>
      </c>
      <c r="F94" s="84" t="s">
        <v>6</v>
      </c>
      <c r="G94" s="85" t="s">
        <v>11</v>
      </c>
    </row>
    <row r="95" spans="1:8" x14ac:dyDescent="0.2">
      <c r="A95" s="81" t="s">
        <v>12</v>
      </c>
      <c r="B95" s="86"/>
      <c r="C95" s="86"/>
      <c r="D95" s="79"/>
      <c r="E95" s="79"/>
      <c r="F95" s="80">
        <f>SUM(D95-E95)</f>
        <v>0</v>
      </c>
      <c r="G95" s="79"/>
    </row>
    <row r="96" spans="1:8" x14ac:dyDescent="0.2">
      <c r="A96" s="81" t="s">
        <v>13</v>
      </c>
      <c r="B96" s="86"/>
      <c r="C96" s="86"/>
      <c r="D96" s="79"/>
      <c r="E96" s="79"/>
      <c r="F96" s="80">
        <f>SUM(D96-E96)</f>
        <v>0</v>
      </c>
      <c r="G96" s="79"/>
    </row>
    <row r="97" spans="1:8" ht="13.5" thickBot="1" x14ac:dyDescent="0.25">
      <c r="A97" s="88" t="s">
        <v>14</v>
      </c>
      <c r="B97" s="96"/>
      <c r="C97" s="96"/>
      <c r="D97" s="90"/>
      <c r="E97" s="90"/>
      <c r="F97" s="91">
        <f>SUM(D97-E97)</f>
        <v>0</v>
      </c>
      <c r="G97" s="90"/>
    </row>
    <row r="98" spans="1:8" ht="13.5" thickBot="1" x14ac:dyDescent="0.25">
      <c r="A98" s="92" t="s">
        <v>15</v>
      </c>
      <c r="B98" s="93">
        <f t="shared" ref="B98:G98" si="11">SUM(B95:B97)</f>
        <v>0</v>
      </c>
      <c r="C98" s="93">
        <f t="shared" si="11"/>
        <v>0</v>
      </c>
      <c r="D98" s="94">
        <f t="shared" si="11"/>
        <v>0</v>
      </c>
      <c r="E98" s="94">
        <f t="shared" si="11"/>
        <v>0</v>
      </c>
      <c r="F98" s="94">
        <f t="shared" si="11"/>
        <v>0</v>
      </c>
      <c r="G98" s="95">
        <f t="shared" si="11"/>
        <v>0</v>
      </c>
      <c r="H98" s="68"/>
    </row>
    <row r="99" spans="1:8" x14ac:dyDescent="0.2">
      <c r="A99" s="29"/>
      <c r="B99" s="29"/>
      <c r="C99" s="29"/>
      <c r="D99" s="48"/>
      <c r="E99" s="48"/>
      <c r="F99" s="48"/>
      <c r="G99" s="48"/>
    </row>
    <row r="100" spans="1:8" ht="13.5" thickBot="1" x14ac:dyDescent="0.25">
      <c r="A100" s="21" t="s">
        <v>30</v>
      </c>
      <c r="B100" s="21"/>
      <c r="C100" s="29"/>
      <c r="D100" s="48"/>
      <c r="E100" s="48"/>
      <c r="F100" s="48"/>
      <c r="G100" s="48"/>
    </row>
    <row r="101" spans="1:8" ht="13.5" thickTop="1" x14ac:dyDescent="0.2">
      <c r="A101" s="30" t="s">
        <v>1</v>
      </c>
      <c r="B101" s="31" t="s">
        <v>2</v>
      </c>
      <c r="C101" s="31" t="s">
        <v>2</v>
      </c>
      <c r="D101" s="49" t="s">
        <v>7</v>
      </c>
      <c r="E101" s="49" t="s">
        <v>7</v>
      </c>
      <c r="F101" s="49" t="s">
        <v>5</v>
      </c>
      <c r="G101" s="50" t="s">
        <v>10</v>
      </c>
    </row>
    <row r="102" spans="1:8" x14ac:dyDescent="0.2">
      <c r="A102" s="82" t="s">
        <v>0</v>
      </c>
      <c r="B102" s="83" t="s">
        <v>3</v>
      </c>
      <c r="C102" s="83" t="s">
        <v>4</v>
      </c>
      <c r="D102" s="84" t="s">
        <v>8</v>
      </c>
      <c r="E102" s="84" t="s">
        <v>9</v>
      </c>
      <c r="F102" s="84" t="s">
        <v>6</v>
      </c>
      <c r="G102" s="85" t="s">
        <v>11</v>
      </c>
    </row>
    <row r="103" spans="1:8" x14ac:dyDescent="0.2">
      <c r="A103" s="81" t="s">
        <v>12</v>
      </c>
      <c r="B103" s="86"/>
      <c r="C103" s="86"/>
      <c r="D103" s="79"/>
      <c r="E103" s="79"/>
      <c r="F103" s="80">
        <f>SUM(D103-E103)</f>
        <v>0</v>
      </c>
      <c r="G103" s="79"/>
    </row>
    <row r="104" spans="1:8" x14ac:dyDescent="0.2">
      <c r="A104" s="81" t="s">
        <v>13</v>
      </c>
      <c r="B104" s="86"/>
      <c r="C104" s="86"/>
      <c r="D104" s="79"/>
      <c r="E104" s="79"/>
      <c r="F104" s="80">
        <f t="shared" ref="F104:F107" si="12">SUM(D104-E104)</f>
        <v>0</v>
      </c>
      <c r="G104" s="79"/>
    </row>
    <row r="105" spans="1:8" x14ac:dyDescent="0.2">
      <c r="A105" s="81" t="s">
        <v>16</v>
      </c>
      <c r="B105" s="86"/>
      <c r="C105" s="86"/>
      <c r="D105" s="79"/>
      <c r="E105" s="79"/>
      <c r="F105" s="80">
        <f t="shared" si="12"/>
        <v>0</v>
      </c>
      <c r="G105" s="79"/>
    </row>
    <row r="106" spans="1:8" x14ac:dyDescent="0.2">
      <c r="A106" s="81" t="s">
        <v>17</v>
      </c>
      <c r="B106" s="86"/>
      <c r="C106" s="86"/>
      <c r="D106" s="79"/>
      <c r="E106" s="79"/>
      <c r="F106" s="80">
        <f t="shared" si="12"/>
        <v>0</v>
      </c>
      <c r="G106" s="79"/>
    </row>
    <row r="107" spans="1:8" ht="13.5" thickBot="1" x14ac:dyDescent="0.25">
      <c r="A107" s="88" t="s">
        <v>14</v>
      </c>
      <c r="B107" s="96"/>
      <c r="C107" s="96"/>
      <c r="D107" s="90"/>
      <c r="E107" s="90"/>
      <c r="F107" s="91">
        <f t="shared" si="12"/>
        <v>0</v>
      </c>
      <c r="G107" s="90"/>
    </row>
    <row r="108" spans="1:8" ht="13.5" thickBot="1" x14ac:dyDescent="0.25">
      <c r="A108" s="92" t="s">
        <v>15</v>
      </c>
      <c r="B108" s="93">
        <f t="shared" ref="B108:F108" si="13">SUM(B103:B107)</f>
        <v>0</v>
      </c>
      <c r="C108" s="93">
        <f t="shared" si="13"/>
        <v>0</v>
      </c>
      <c r="D108" s="94">
        <f t="shared" si="13"/>
        <v>0</v>
      </c>
      <c r="E108" s="94">
        <f t="shared" si="13"/>
        <v>0</v>
      </c>
      <c r="F108" s="94">
        <f t="shared" si="13"/>
        <v>0</v>
      </c>
      <c r="G108" s="95">
        <f>SUM(G103:G107)</f>
        <v>0</v>
      </c>
      <c r="H108" s="68"/>
    </row>
    <row r="109" spans="1:8" x14ac:dyDescent="0.2">
      <c r="A109" s="29"/>
      <c r="B109" s="29"/>
      <c r="C109" s="29"/>
      <c r="D109" s="48"/>
      <c r="E109" s="48"/>
      <c r="F109" s="48"/>
      <c r="G109" s="48"/>
    </row>
    <row r="110" spans="1:8" ht="13.5" thickBot="1" x14ac:dyDescent="0.25">
      <c r="A110" s="21" t="s">
        <v>31</v>
      </c>
      <c r="B110" s="21"/>
      <c r="C110" s="29"/>
      <c r="D110" s="48"/>
      <c r="E110" s="48"/>
      <c r="F110" s="48"/>
      <c r="G110" s="48"/>
    </row>
    <row r="111" spans="1:8" ht="13.5" thickTop="1" x14ac:dyDescent="0.2">
      <c r="A111" s="30" t="s">
        <v>1</v>
      </c>
      <c r="B111" s="31" t="s">
        <v>2</v>
      </c>
      <c r="C111" s="31" t="s">
        <v>2</v>
      </c>
      <c r="D111" s="49" t="s">
        <v>7</v>
      </c>
      <c r="E111" s="49" t="s">
        <v>7</v>
      </c>
      <c r="F111" s="49" t="s">
        <v>5</v>
      </c>
      <c r="G111" s="50" t="s">
        <v>10</v>
      </c>
    </row>
    <row r="112" spans="1:8" x14ac:dyDescent="0.2">
      <c r="A112" s="82" t="s">
        <v>0</v>
      </c>
      <c r="B112" s="83" t="s">
        <v>3</v>
      </c>
      <c r="C112" s="83" t="s">
        <v>4</v>
      </c>
      <c r="D112" s="84" t="s">
        <v>8</v>
      </c>
      <c r="E112" s="84" t="s">
        <v>9</v>
      </c>
      <c r="F112" s="84" t="s">
        <v>6</v>
      </c>
      <c r="G112" s="85" t="s">
        <v>11</v>
      </c>
    </row>
    <row r="113" spans="1:8" x14ac:dyDescent="0.2">
      <c r="A113" s="81" t="s">
        <v>12</v>
      </c>
      <c r="B113" s="86"/>
      <c r="C113" s="86"/>
      <c r="D113" s="79"/>
      <c r="E113" s="79"/>
      <c r="F113" s="102">
        <f>SUM(D113-E113)</f>
        <v>0</v>
      </c>
      <c r="G113" s="79"/>
    </row>
    <row r="114" spans="1:8" ht="13.5" thickBot="1" x14ac:dyDescent="0.25">
      <c r="A114" s="88" t="s">
        <v>14</v>
      </c>
      <c r="B114" s="96"/>
      <c r="C114" s="96"/>
      <c r="D114" s="90"/>
      <c r="E114" s="90"/>
      <c r="F114" s="91">
        <f>SUM(D114-E114)</f>
        <v>0</v>
      </c>
      <c r="G114" s="90"/>
    </row>
    <row r="115" spans="1:8" ht="13.5" thickBot="1" x14ac:dyDescent="0.25">
      <c r="A115" s="92" t="s">
        <v>15</v>
      </c>
      <c r="B115" s="93">
        <f t="shared" ref="B115:G115" si="14">SUM(B113:B114)</f>
        <v>0</v>
      </c>
      <c r="C115" s="93">
        <f t="shared" si="14"/>
        <v>0</v>
      </c>
      <c r="D115" s="94">
        <f t="shared" si="14"/>
        <v>0</v>
      </c>
      <c r="E115" s="94">
        <f t="shared" si="14"/>
        <v>0</v>
      </c>
      <c r="F115" s="94">
        <f t="shared" si="14"/>
        <v>0</v>
      </c>
      <c r="G115" s="95">
        <f t="shared" si="14"/>
        <v>0</v>
      </c>
      <c r="H115" s="68"/>
    </row>
    <row r="116" spans="1:8" x14ac:dyDescent="0.2">
      <c r="A116" s="23"/>
      <c r="B116" s="23"/>
      <c r="C116" s="23"/>
      <c r="D116" s="48"/>
      <c r="E116" s="48"/>
      <c r="F116" s="48"/>
      <c r="G116" s="48"/>
    </row>
    <row r="117" spans="1:8" x14ac:dyDescent="0.2">
      <c r="A117" s="23"/>
      <c r="B117" s="23"/>
      <c r="C117" s="23"/>
      <c r="D117" s="48"/>
      <c r="E117" s="48"/>
      <c r="F117" s="48"/>
      <c r="G117" s="48"/>
    </row>
    <row r="118" spans="1:8" ht="13.5" thickBot="1" x14ac:dyDescent="0.25">
      <c r="A118" s="21" t="s">
        <v>32</v>
      </c>
      <c r="B118" s="21"/>
      <c r="C118" s="29"/>
      <c r="D118" s="48"/>
      <c r="E118" s="48"/>
      <c r="F118" s="48"/>
      <c r="G118" s="48"/>
    </row>
    <row r="119" spans="1:8" ht="13.5" thickTop="1" x14ac:dyDescent="0.2">
      <c r="A119" s="30" t="s">
        <v>1</v>
      </c>
      <c r="B119" s="31" t="s">
        <v>2</v>
      </c>
      <c r="C119" s="31" t="s">
        <v>2</v>
      </c>
      <c r="D119" s="49" t="s">
        <v>7</v>
      </c>
      <c r="E119" s="49" t="s">
        <v>7</v>
      </c>
      <c r="F119" s="49" t="s">
        <v>5</v>
      </c>
      <c r="G119" s="50" t="s">
        <v>10</v>
      </c>
    </row>
    <row r="120" spans="1:8" x14ac:dyDescent="0.2">
      <c r="A120" s="82" t="s">
        <v>0</v>
      </c>
      <c r="B120" s="83" t="s">
        <v>3</v>
      </c>
      <c r="C120" s="83" t="s">
        <v>4</v>
      </c>
      <c r="D120" s="84" t="s">
        <v>8</v>
      </c>
      <c r="E120" s="84" t="s">
        <v>9</v>
      </c>
      <c r="F120" s="84" t="s">
        <v>6</v>
      </c>
      <c r="G120" s="85" t="s">
        <v>11</v>
      </c>
    </row>
    <row r="121" spans="1:8" x14ac:dyDescent="0.2">
      <c r="A121" s="81" t="s">
        <v>12</v>
      </c>
      <c r="B121" s="103"/>
      <c r="C121" s="103"/>
      <c r="D121" s="79"/>
      <c r="E121" s="79"/>
      <c r="F121" s="80">
        <f>SUM(D121-E121)</f>
        <v>0</v>
      </c>
      <c r="G121" s="79"/>
    </row>
    <row r="122" spans="1:8" x14ac:dyDescent="0.2">
      <c r="A122" s="81" t="s">
        <v>13</v>
      </c>
      <c r="B122" s="103"/>
      <c r="C122" s="103"/>
      <c r="D122" s="79"/>
      <c r="E122" s="79"/>
      <c r="F122" s="80">
        <f>SUM(D122-E122)</f>
        <v>0</v>
      </c>
      <c r="G122" s="79"/>
    </row>
    <row r="123" spans="1:8" ht="13.5" thickBot="1" x14ac:dyDescent="0.25">
      <c r="A123" s="88" t="s">
        <v>14</v>
      </c>
      <c r="B123" s="104"/>
      <c r="C123" s="104"/>
      <c r="D123" s="90"/>
      <c r="E123" s="90"/>
      <c r="F123" s="91">
        <f>SUM(D123-E123)</f>
        <v>0</v>
      </c>
      <c r="G123" s="90"/>
    </row>
    <row r="124" spans="1:8" ht="13.5" thickBot="1" x14ac:dyDescent="0.25">
      <c r="A124" s="92" t="s">
        <v>15</v>
      </c>
      <c r="B124" s="93">
        <f t="shared" ref="B124:G124" si="15">SUM(B121:B123)</f>
        <v>0</v>
      </c>
      <c r="C124" s="93">
        <f t="shared" si="15"/>
        <v>0</v>
      </c>
      <c r="D124" s="94">
        <f t="shared" si="15"/>
        <v>0</v>
      </c>
      <c r="E124" s="94">
        <f t="shared" si="15"/>
        <v>0</v>
      </c>
      <c r="F124" s="94">
        <f t="shared" si="15"/>
        <v>0</v>
      </c>
      <c r="G124" s="95">
        <f t="shared" si="15"/>
        <v>0</v>
      </c>
      <c r="H124" s="68"/>
    </row>
    <row r="125" spans="1:8" x14ac:dyDescent="0.2">
      <c r="A125" s="29"/>
      <c r="B125" s="29"/>
      <c r="C125" s="29"/>
      <c r="D125" s="48"/>
      <c r="E125" s="48"/>
      <c r="F125" s="48"/>
      <c r="G125" s="48"/>
    </row>
    <row r="126" spans="1:8" ht="13.5" thickBot="1" x14ac:dyDescent="0.25">
      <c r="A126" s="21" t="s">
        <v>33</v>
      </c>
      <c r="B126" s="21"/>
      <c r="C126" s="29"/>
      <c r="D126" s="48"/>
      <c r="E126" s="48"/>
      <c r="F126" s="48"/>
      <c r="G126" s="48"/>
    </row>
    <row r="127" spans="1:8" ht="13.5" thickTop="1" x14ac:dyDescent="0.2">
      <c r="A127" s="30" t="s">
        <v>1</v>
      </c>
      <c r="B127" s="31" t="s">
        <v>2</v>
      </c>
      <c r="C127" s="31" t="s">
        <v>2</v>
      </c>
      <c r="D127" s="49" t="s">
        <v>7</v>
      </c>
      <c r="E127" s="49" t="s">
        <v>7</v>
      </c>
      <c r="F127" s="49" t="s">
        <v>5</v>
      </c>
      <c r="G127" s="50" t="s">
        <v>10</v>
      </c>
    </row>
    <row r="128" spans="1:8" x14ac:dyDescent="0.2">
      <c r="A128" s="82" t="s">
        <v>0</v>
      </c>
      <c r="B128" s="83" t="s">
        <v>3</v>
      </c>
      <c r="C128" s="83" t="s">
        <v>4</v>
      </c>
      <c r="D128" s="84" t="s">
        <v>8</v>
      </c>
      <c r="E128" s="84" t="s">
        <v>9</v>
      </c>
      <c r="F128" s="84" t="s">
        <v>6</v>
      </c>
      <c r="G128" s="85" t="s">
        <v>11</v>
      </c>
    </row>
    <row r="129" spans="1:8" x14ac:dyDescent="0.2">
      <c r="A129" s="81" t="s">
        <v>12</v>
      </c>
      <c r="B129" s="86"/>
      <c r="C129" s="86"/>
      <c r="D129" s="79"/>
      <c r="E129" s="79"/>
      <c r="F129" s="80">
        <f>SUM(D129-E129)</f>
        <v>0</v>
      </c>
      <c r="G129" s="79"/>
    </row>
    <row r="130" spans="1:8" x14ac:dyDescent="0.2">
      <c r="A130" s="81" t="s">
        <v>13</v>
      </c>
      <c r="B130" s="86"/>
      <c r="C130" s="86"/>
      <c r="D130" s="79"/>
      <c r="E130" s="79"/>
      <c r="F130" s="80">
        <f>SUM(D130-E130)</f>
        <v>0</v>
      </c>
      <c r="G130" s="79"/>
    </row>
    <row r="131" spans="1:8" ht="13.5" thickBot="1" x14ac:dyDescent="0.25">
      <c r="A131" s="88" t="s">
        <v>14</v>
      </c>
      <c r="B131" s="96"/>
      <c r="C131" s="96"/>
      <c r="D131" s="90"/>
      <c r="E131" s="90"/>
      <c r="F131" s="91">
        <f>SUM(D131-E131)</f>
        <v>0</v>
      </c>
      <c r="G131" s="90"/>
    </row>
    <row r="132" spans="1:8" ht="13.5" thickBot="1" x14ac:dyDescent="0.25">
      <c r="A132" s="92" t="s">
        <v>15</v>
      </c>
      <c r="B132" s="93">
        <f t="shared" ref="B132:G132" si="16">SUM(B129:B131)</f>
        <v>0</v>
      </c>
      <c r="C132" s="93">
        <f t="shared" si="16"/>
        <v>0</v>
      </c>
      <c r="D132" s="94">
        <f t="shared" si="16"/>
        <v>0</v>
      </c>
      <c r="E132" s="94">
        <f t="shared" si="16"/>
        <v>0</v>
      </c>
      <c r="F132" s="94">
        <f t="shared" si="16"/>
        <v>0</v>
      </c>
      <c r="G132" s="95">
        <f t="shared" si="16"/>
        <v>0</v>
      </c>
      <c r="H132" s="68"/>
    </row>
    <row r="133" spans="1:8" x14ac:dyDescent="0.2">
      <c r="A133" s="29"/>
      <c r="B133" s="29"/>
      <c r="C133" s="29"/>
      <c r="D133" s="48"/>
      <c r="E133" s="48"/>
      <c r="F133" s="48"/>
      <c r="G133" s="48"/>
    </row>
    <row r="134" spans="1:8" ht="13.5" thickBot="1" x14ac:dyDescent="0.25">
      <c r="A134" s="21" t="s">
        <v>34</v>
      </c>
      <c r="B134" s="21"/>
      <c r="C134" s="29"/>
      <c r="D134" s="48"/>
      <c r="E134" s="48"/>
      <c r="F134" s="48"/>
      <c r="G134" s="48"/>
    </row>
    <row r="135" spans="1:8" ht="13.5" thickTop="1" x14ac:dyDescent="0.2">
      <c r="A135" s="30" t="s">
        <v>1</v>
      </c>
      <c r="B135" s="31" t="s">
        <v>2</v>
      </c>
      <c r="C135" s="31" t="s">
        <v>2</v>
      </c>
      <c r="D135" s="49" t="s">
        <v>7</v>
      </c>
      <c r="E135" s="49" t="s">
        <v>7</v>
      </c>
      <c r="F135" s="49" t="s">
        <v>5</v>
      </c>
      <c r="G135" s="50" t="s">
        <v>10</v>
      </c>
    </row>
    <row r="136" spans="1:8" x14ac:dyDescent="0.2">
      <c r="A136" s="82" t="s">
        <v>0</v>
      </c>
      <c r="B136" s="83" t="s">
        <v>3</v>
      </c>
      <c r="C136" s="83" t="s">
        <v>4</v>
      </c>
      <c r="D136" s="84" t="s">
        <v>8</v>
      </c>
      <c r="E136" s="84" t="s">
        <v>9</v>
      </c>
      <c r="F136" s="84" t="s">
        <v>6</v>
      </c>
      <c r="G136" s="85" t="s">
        <v>11</v>
      </c>
    </row>
    <row r="137" spans="1:8" x14ac:dyDescent="0.2">
      <c r="A137" s="81" t="s">
        <v>12</v>
      </c>
      <c r="B137" s="86"/>
      <c r="C137" s="86"/>
      <c r="D137" s="79"/>
      <c r="E137" s="79"/>
      <c r="F137" s="80">
        <f>SUM(D137-E137)</f>
        <v>0</v>
      </c>
      <c r="G137" s="79"/>
    </row>
    <row r="138" spans="1:8" x14ac:dyDescent="0.2">
      <c r="A138" s="81" t="s">
        <v>13</v>
      </c>
      <c r="B138" s="86"/>
      <c r="C138" s="86"/>
      <c r="D138" s="79"/>
      <c r="E138" s="79"/>
      <c r="F138" s="80">
        <f>SUM(D138-E138)</f>
        <v>0</v>
      </c>
      <c r="G138" s="79"/>
    </row>
    <row r="139" spans="1:8" ht="13.5" thickBot="1" x14ac:dyDescent="0.25">
      <c r="A139" s="88" t="s">
        <v>14</v>
      </c>
      <c r="B139" s="96"/>
      <c r="C139" s="96"/>
      <c r="D139" s="90"/>
      <c r="E139" s="90"/>
      <c r="F139" s="91">
        <f>SUM(D139-E139)</f>
        <v>0</v>
      </c>
      <c r="G139" s="90"/>
    </row>
    <row r="140" spans="1:8" ht="13.5" thickBot="1" x14ac:dyDescent="0.25">
      <c r="A140" s="92" t="s">
        <v>15</v>
      </c>
      <c r="B140" s="93">
        <f t="shared" ref="B140:G140" si="17">SUM(B137:B139)</f>
        <v>0</v>
      </c>
      <c r="C140" s="93">
        <f t="shared" si="17"/>
        <v>0</v>
      </c>
      <c r="D140" s="94">
        <f t="shared" si="17"/>
        <v>0</v>
      </c>
      <c r="E140" s="94">
        <f t="shared" si="17"/>
        <v>0</v>
      </c>
      <c r="F140" s="94">
        <f t="shared" si="17"/>
        <v>0</v>
      </c>
      <c r="G140" s="95">
        <f t="shared" si="17"/>
        <v>0</v>
      </c>
      <c r="H140" s="68"/>
    </row>
    <row r="141" spans="1:8" x14ac:dyDescent="0.2">
      <c r="A141" s="29"/>
      <c r="B141" s="29"/>
      <c r="C141" s="29"/>
      <c r="D141" s="48"/>
      <c r="E141" s="48"/>
      <c r="F141" s="48"/>
      <c r="G141" s="48"/>
    </row>
    <row r="142" spans="1:8" ht="13.5" thickBot="1" x14ac:dyDescent="0.25">
      <c r="A142" s="21" t="s">
        <v>35</v>
      </c>
      <c r="B142" s="21"/>
      <c r="C142" s="29"/>
      <c r="D142" s="48"/>
      <c r="E142" s="48"/>
      <c r="F142" s="48"/>
      <c r="G142" s="48"/>
    </row>
    <row r="143" spans="1:8" ht="13.5" thickTop="1" x14ac:dyDescent="0.2">
      <c r="A143" s="30" t="s">
        <v>1</v>
      </c>
      <c r="B143" s="31" t="s">
        <v>2</v>
      </c>
      <c r="C143" s="31" t="s">
        <v>2</v>
      </c>
      <c r="D143" s="49" t="s">
        <v>7</v>
      </c>
      <c r="E143" s="49" t="s">
        <v>7</v>
      </c>
      <c r="F143" s="49" t="s">
        <v>5</v>
      </c>
      <c r="G143" s="50" t="s">
        <v>10</v>
      </c>
    </row>
    <row r="144" spans="1:8" x14ac:dyDescent="0.2">
      <c r="A144" s="82" t="s">
        <v>0</v>
      </c>
      <c r="B144" s="83" t="s">
        <v>3</v>
      </c>
      <c r="C144" s="83" t="s">
        <v>4</v>
      </c>
      <c r="D144" s="84" t="s">
        <v>8</v>
      </c>
      <c r="E144" s="84" t="s">
        <v>9</v>
      </c>
      <c r="F144" s="84" t="s">
        <v>6</v>
      </c>
      <c r="G144" s="85" t="s">
        <v>11</v>
      </c>
    </row>
    <row r="145" spans="1:8" x14ac:dyDescent="0.2">
      <c r="A145" s="81" t="s">
        <v>13</v>
      </c>
      <c r="B145" s="78"/>
      <c r="C145" s="78"/>
      <c r="D145" s="79"/>
      <c r="E145" s="79"/>
      <c r="F145" s="80">
        <f>SUM(D145-E145)</f>
        <v>0</v>
      </c>
      <c r="G145" s="79"/>
    </row>
    <row r="146" spans="1:8" ht="13.5" thickBot="1" x14ac:dyDescent="0.25">
      <c r="A146" s="88" t="s">
        <v>14</v>
      </c>
      <c r="B146" s="89"/>
      <c r="C146" s="89"/>
      <c r="D146" s="90"/>
      <c r="E146" s="90"/>
      <c r="F146" s="91">
        <f>SUM(D146-E146)</f>
        <v>0</v>
      </c>
      <c r="G146" s="90"/>
    </row>
    <row r="147" spans="1:8" ht="13.5" thickBot="1" x14ac:dyDescent="0.25">
      <c r="A147" s="92" t="s">
        <v>15</v>
      </c>
      <c r="B147" s="93">
        <f t="shared" ref="B147:F147" si="18">SUM(B145:B146)</f>
        <v>0</v>
      </c>
      <c r="C147" s="93">
        <f t="shared" si="18"/>
        <v>0</v>
      </c>
      <c r="D147" s="94">
        <f t="shared" si="18"/>
        <v>0</v>
      </c>
      <c r="E147" s="94">
        <f t="shared" si="18"/>
        <v>0</v>
      </c>
      <c r="F147" s="94">
        <f t="shared" si="18"/>
        <v>0</v>
      </c>
      <c r="G147" s="95">
        <f>SUM(G145:G146)</f>
        <v>0</v>
      </c>
      <c r="H147" s="68"/>
    </row>
    <row r="148" spans="1:8" x14ac:dyDescent="0.2">
      <c r="A148" s="29"/>
      <c r="B148" s="29"/>
      <c r="C148" s="29"/>
      <c r="D148" s="48"/>
      <c r="E148" s="48"/>
      <c r="F148" s="48"/>
      <c r="G148" s="48"/>
    </row>
    <row r="149" spans="1:8" ht="13.5" thickBot="1" x14ac:dyDescent="0.25">
      <c r="A149" s="21" t="s">
        <v>36</v>
      </c>
      <c r="B149" s="21"/>
      <c r="C149" s="29"/>
      <c r="D149" s="48"/>
      <c r="E149" s="48"/>
      <c r="F149" s="48"/>
      <c r="G149" s="48"/>
    </row>
    <row r="150" spans="1:8" ht="13.5" thickTop="1" x14ac:dyDescent="0.2">
      <c r="A150" s="30" t="s">
        <v>1</v>
      </c>
      <c r="B150" s="31" t="s">
        <v>2</v>
      </c>
      <c r="C150" s="31" t="s">
        <v>2</v>
      </c>
      <c r="D150" s="49" t="s">
        <v>7</v>
      </c>
      <c r="E150" s="49" t="s">
        <v>7</v>
      </c>
      <c r="F150" s="49" t="s">
        <v>5</v>
      </c>
      <c r="G150" s="50" t="s">
        <v>10</v>
      </c>
    </row>
    <row r="151" spans="1:8" x14ac:dyDescent="0.2">
      <c r="A151" s="82" t="s">
        <v>0</v>
      </c>
      <c r="B151" s="83" t="s">
        <v>3</v>
      </c>
      <c r="C151" s="83" t="s">
        <v>4</v>
      </c>
      <c r="D151" s="84" t="s">
        <v>8</v>
      </c>
      <c r="E151" s="84" t="s">
        <v>9</v>
      </c>
      <c r="F151" s="84" t="s">
        <v>6</v>
      </c>
      <c r="G151" s="85" t="s">
        <v>11</v>
      </c>
    </row>
    <row r="152" spans="1:8" x14ac:dyDescent="0.2">
      <c r="A152" s="81" t="s">
        <v>12</v>
      </c>
      <c r="B152" s="86"/>
      <c r="C152" s="86"/>
      <c r="D152" s="79"/>
      <c r="E152" s="79"/>
      <c r="F152" s="102">
        <f>SUM(D152-E152)</f>
        <v>0</v>
      </c>
      <c r="G152" s="79"/>
    </row>
    <row r="153" spans="1:8" x14ac:dyDescent="0.2">
      <c r="A153" s="81" t="s">
        <v>13</v>
      </c>
      <c r="B153" s="86"/>
      <c r="C153" s="86"/>
      <c r="D153" s="79"/>
      <c r="E153" s="79"/>
      <c r="F153" s="102">
        <f>SUM(D153-E153)</f>
        <v>0</v>
      </c>
      <c r="G153" s="79"/>
    </row>
    <row r="154" spans="1:8" x14ac:dyDescent="0.2">
      <c r="A154" s="81" t="s">
        <v>17</v>
      </c>
      <c r="B154" s="86"/>
      <c r="C154" s="86"/>
      <c r="D154" s="79"/>
      <c r="E154" s="79"/>
      <c r="F154" s="102">
        <f>SUM(D154-E154)</f>
        <v>0</v>
      </c>
      <c r="G154" s="79"/>
    </row>
    <row r="155" spans="1:8" ht="13.5" thickBot="1" x14ac:dyDescent="0.25">
      <c r="A155" s="88" t="s">
        <v>14</v>
      </c>
      <c r="B155" s="96"/>
      <c r="C155" s="96"/>
      <c r="D155" s="90"/>
      <c r="E155" s="90"/>
      <c r="F155" s="91">
        <f>SUM(D155-E155)</f>
        <v>0</v>
      </c>
      <c r="G155" s="90"/>
    </row>
    <row r="156" spans="1:8" ht="13.5" thickBot="1" x14ac:dyDescent="0.25">
      <c r="A156" s="92" t="s">
        <v>15</v>
      </c>
      <c r="B156" s="93">
        <f t="shared" ref="B156:G156" si="19">SUM(B152:B155)</f>
        <v>0</v>
      </c>
      <c r="C156" s="93">
        <f t="shared" si="19"/>
        <v>0</v>
      </c>
      <c r="D156" s="94">
        <f t="shared" si="19"/>
        <v>0</v>
      </c>
      <c r="E156" s="94">
        <f t="shared" si="19"/>
        <v>0</v>
      </c>
      <c r="F156" s="94">
        <f t="shared" si="19"/>
        <v>0</v>
      </c>
      <c r="G156" s="95">
        <f t="shared" si="19"/>
        <v>0</v>
      </c>
      <c r="H156" s="68"/>
    </row>
    <row r="157" spans="1:8" x14ac:dyDescent="0.2">
      <c r="A157" s="23"/>
      <c r="B157" s="23"/>
      <c r="C157" s="23"/>
      <c r="D157" s="48"/>
      <c r="E157" s="48"/>
      <c r="F157" s="48"/>
      <c r="G157" s="48"/>
    </row>
    <row r="158" spans="1:8" ht="13.5" thickBot="1" x14ac:dyDescent="0.25">
      <c r="A158" s="21" t="s">
        <v>37</v>
      </c>
      <c r="B158" s="21"/>
      <c r="C158" s="29"/>
      <c r="D158" s="48"/>
      <c r="E158" s="48"/>
      <c r="F158" s="48"/>
      <c r="G158" s="48"/>
    </row>
    <row r="159" spans="1:8" ht="13.5" thickTop="1" x14ac:dyDescent="0.2">
      <c r="A159" s="30" t="s">
        <v>1</v>
      </c>
      <c r="B159" s="31" t="s">
        <v>2</v>
      </c>
      <c r="C159" s="31" t="s">
        <v>2</v>
      </c>
      <c r="D159" s="49" t="s">
        <v>7</v>
      </c>
      <c r="E159" s="49" t="s">
        <v>7</v>
      </c>
      <c r="F159" s="49" t="s">
        <v>5</v>
      </c>
      <c r="G159" s="50" t="s">
        <v>10</v>
      </c>
    </row>
    <row r="160" spans="1:8" x14ac:dyDescent="0.2">
      <c r="A160" s="82" t="s">
        <v>0</v>
      </c>
      <c r="B160" s="83" t="s">
        <v>3</v>
      </c>
      <c r="C160" s="83" t="s">
        <v>4</v>
      </c>
      <c r="D160" s="84" t="s">
        <v>8</v>
      </c>
      <c r="E160" s="84" t="s">
        <v>9</v>
      </c>
      <c r="F160" s="84" t="s">
        <v>6</v>
      </c>
      <c r="G160" s="85" t="s">
        <v>11</v>
      </c>
    </row>
    <row r="161" spans="1:8" x14ac:dyDescent="0.2">
      <c r="A161" s="81" t="s">
        <v>12</v>
      </c>
      <c r="B161" s="103"/>
      <c r="C161" s="103"/>
      <c r="D161" s="79"/>
      <c r="E161" s="79"/>
      <c r="F161" s="80">
        <f>SUM(D161-E161)</f>
        <v>0</v>
      </c>
      <c r="G161" s="79"/>
    </row>
    <row r="162" spans="1:8" x14ac:dyDescent="0.2">
      <c r="A162" s="81" t="s">
        <v>13</v>
      </c>
      <c r="B162" s="103"/>
      <c r="C162" s="103"/>
      <c r="D162" s="79"/>
      <c r="E162" s="79"/>
      <c r="F162" s="80">
        <f>SUM(D162-E162)</f>
        <v>0</v>
      </c>
      <c r="G162" s="79"/>
    </row>
    <row r="163" spans="1:8" x14ac:dyDescent="0.2">
      <c r="A163" s="81" t="s">
        <v>17</v>
      </c>
      <c r="B163" s="103"/>
      <c r="C163" s="103"/>
      <c r="D163" s="79"/>
      <c r="E163" s="79"/>
      <c r="F163" s="80">
        <f>SUM(D163-E163)</f>
        <v>0</v>
      </c>
      <c r="G163" s="79"/>
    </row>
    <row r="164" spans="1:8" ht="13.5" thickBot="1" x14ac:dyDescent="0.25">
      <c r="A164" s="88" t="s">
        <v>14</v>
      </c>
      <c r="B164" s="104"/>
      <c r="C164" s="104"/>
      <c r="D164" s="90"/>
      <c r="E164" s="90"/>
      <c r="F164" s="91">
        <f>SUM(D164-E164)</f>
        <v>0</v>
      </c>
      <c r="G164" s="90"/>
    </row>
    <row r="165" spans="1:8" ht="13.5" thickBot="1" x14ac:dyDescent="0.25">
      <c r="A165" s="92" t="s">
        <v>15</v>
      </c>
      <c r="B165" s="93">
        <f t="shared" ref="B165:G165" si="20">SUM(B161:B164)</f>
        <v>0</v>
      </c>
      <c r="C165" s="93">
        <f t="shared" si="20"/>
        <v>0</v>
      </c>
      <c r="D165" s="94">
        <f t="shared" si="20"/>
        <v>0</v>
      </c>
      <c r="E165" s="94">
        <f t="shared" si="20"/>
        <v>0</v>
      </c>
      <c r="F165" s="94">
        <f t="shared" si="20"/>
        <v>0</v>
      </c>
      <c r="G165" s="95">
        <f t="shared" si="20"/>
        <v>0</v>
      </c>
      <c r="H165" s="68"/>
    </row>
    <row r="166" spans="1:8" x14ac:dyDescent="0.2">
      <c r="A166" s="29"/>
      <c r="B166" s="29"/>
      <c r="C166" s="29"/>
      <c r="D166" s="48"/>
      <c r="E166" s="48"/>
      <c r="F166" s="48"/>
      <c r="G166" s="48"/>
    </row>
    <row r="167" spans="1:8" ht="13.5" thickBot="1" x14ac:dyDescent="0.25">
      <c r="A167" s="21" t="s">
        <v>38</v>
      </c>
      <c r="B167" s="21"/>
      <c r="C167" s="29"/>
      <c r="D167" s="48"/>
      <c r="E167" s="48"/>
      <c r="F167" s="48"/>
      <c r="G167" s="48"/>
    </row>
    <row r="168" spans="1:8" ht="13.5" thickTop="1" x14ac:dyDescent="0.2">
      <c r="A168" s="30" t="s">
        <v>1</v>
      </c>
      <c r="B168" s="31" t="s">
        <v>2</v>
      </c>
      <c r="C168" s="31" t="s">
        <v>2</v>
      </c>
      <c r="D168" s="49" t="s">
        <v>7</v>
      </c>
      <c r="E168" s="49" t="s">
        <v>7</v>
      </c>
      <c r="F168" s="49" t="s">
        <v>5</v>
      </c>
      <c r="G168" s="50" t="s">
        <v>10</v>
      </c>
    </row>
    <row r="169" spans="1:8" x14ac:dyDescent="0.2">
      <c r="A169" s="82" t="s">
        <v>0</v>
      </c>
      <c r="B169" s="83" t="s">
        <v>3</v>
      </c>
      <c r="C169" s="83" t="s">
        <v>4</v>
      </c>
      <c r="D169" s="84" t="s">
        <v>8</v>
      </c>
      <c r="E169" s="84" t="s">
        <v>9</v>
      </c>
      <c r="F169" s="84" t="s">
        <v>6</v>
      </c>
      <c r="G169" s="85" t="s">
        <v>11</v>
      </c>
    </row>
    <row r="170" spans="1:8" x14ac:dyDescent="0.2">
      <c r="A170" s="81" t="s">
        <v>12</v>
      </c>
      <c r="B170" s="78"/>
      <c r="C170" s="78"/>
      <c r="D170" s="79"/>
      <c r="E170" s="79"/>
      <c r="F170" s="80">
        <f>SUM(D170-E170)</f>
        <v>0</v>
      </c>
      <c r="G170" s="79"/>
    </row>
    <row r="171" spans="1:8" ht="13.5" thickBot="1" x14ac:dyDescent="0.25">
      <c r="A171" s="88" t="s">
        <v>14</v>
      </c>
      <c r="B171" s="89"/>
      <c r="C171" s="89"/>
      <c r="D171" s="90"/>
      <c r="E171" s="90"/>
      <c r="F171" s="91">
        <f>SUM(D171-E171)</f>
        <v>0</v>
      </c>
      <c r="G171" s="90"/>
    </row>
    <row r="172" spans="1:8" ht="13.5" thickBot="1" x14ac:dyDescent="0.25">
      <c r="A172" s="92" t="s">
        <v>15</v>
      </c>
      <c r="B172" s="93">
        <f t="shared" ref="B172:G172" si="21">SUM(B170:B171)</f>
        <v>0</v>
      </c>
      <c r="C172" s="93">
        <f t="shared" si="21"/>
        <v>0</v>
      </c>
      <c r="D172" s="94">
        <f t="shared" si="21"/>
        <v>0</v>
      </c>
      <c r="E172" s="94">
        <f t="shared" si="21"/>
        <v>0</v>
      </c>
      <c r="F172" s="94">
        <f t="shared" si="21"/>
        <v>0</v>
      </c>
      <c r="G172" s="95">
        <f t="shared" si="21"/>
        <v>0</v>
      </c>
      <c r="H172" s="68"/>
    </row>
    <row r="173" spans="1:8" x14ac:dyDescent="0.2">
      <c r="A173" s="29"/>
      <c r="B173" s="29"/>
      <c r="C173" s="29"/>
      <c r="D173" s="48"/>
      <c r="E173" s="48"/>
      <c r="F173" s="48"/>
      <c r="G173" s="48"/>
    </row>
    <row r="174" spans="1:8" ht="13.5" thickBot="1" x14ac:dyDescent="0.25">
      <c r="A174" s="21" t="s">
        <v>39</v>
      </c>
      <c r="B174" s="21"/>
      <c r="C174" s="29"/>
      <c r="D174" s="48"/>
      <c r="E174" s="48"/>
      <c r="F174" s="48"/>
      <c r="G174" s="48"/>
    </row>
    <row r="175" spans="1:8" ht="13.5" thickTop="1" x14ac:dyDescent="0.2">
      <c r="A175" s="30" t="s">
        <v>1</v>
      </c>
      <c r="B175" s="31" t="s">
        <v>2</v>
      </c>
      <c r="C175" s="31" t="s">
        <v>2</v>
      </c>
      <c r="D175" s="49" t="s">
        <v>7</v>
      </c>
      <c r="E175" s="49" t="s">
        <v>7</v>
      </c>
      <c r="F175" s="49" t="s">
        <v>5</v>
      </c>
      <c r="G175" s="50" t="s">
        <v>10</v>
      </c>
    </row>
    <row r="176" spans="1:8" x14ac:dyDescent="0.2">
      <c r="A176" s="82" t="s">
        <v>0</v>
      </c>
      <c r="B176" s="83" t="s">
        <v>3</v>
      </c>
      <c r="C176" s="83"/>
      <c r="D176" s="84" t="s">
        <v>8</v>
      </c>
      <c r="E176" s="84" t="s">
        <v>9</v>
      </c>
      <c r="F176" s="84" t="s">
        <v>6</v>
      </c>
      <c r="G176" s="85" t="s">
        <v>11</v>
      </c>
    </row>
    <row r="177" spans="1:8" x14ac:dyDescent="0.2">
      <c r="A177" s="81" t="s">
        <v>12</v>
      </c>
      <c r="B177" s="86"/>
      <c r="C177" s="86"/>
      <c r="D177" s="79"/>
      <c r="E177" s="79"/>
      <c r="F177" s="80">
        <f>SUM(D177-E177)</f>
        <v>0</v>
      </c>
      <c r="G177" s="79"/>
    </row>
    <row r="178" spans="1:8" x14ac:dyDescent="0.2">
      <c r="A178" s="81" t="s">
        <v>13</v>
      </c>
      <c r="B178" s="86"/>
      <c r="C178" s="86"/>
      <c r="D178" s="79"/>
      <c r="E178" s="79"/>
      <c r="F178" s="80">
        <f>SUM(D178-E178)</f>
        <v>0</v>
      </c>
      <c r="G178" s="79"/>
    </row>
    <row r="179" spans="1:8" ht="13.5" thickBot="1" x14ac:dyDescent="0.25">
      <c r="A179" s="88" t="s">
        <v>14</v>
      </c>
      <c r="B179" s="96"/>
      <c r="C179" s="96"/>
      <c r="D179" s="90"/>
      <c r="E179" s="90"/>
      <c r="F179" s="91">
        <f>SUM(D179-E179)</f>
        <v>0</v>
      </c>
      <c r="G179" s="90"/>
    </row>
    <row r="180" spans="1:8" ht="13.5" thickBot="1" x14ac:dyDescent="0.25">
      <c r="A180" s="92" t="s">
        <v>15</v>
      </c>
      <c r="B180" s="93">
        <f t="shared" ref="B180:G180" si="22">SUM(B177:B179)</f>
        <v>0</v>
      </c>
      <c r="C180" s="93">
        <f t="shared" si="22"/>
        <v>0</v>
      </c>
      <c r="D180" s="94">
        <f t="shared" si="22"/>
        <v>0</v>
      </c>
      <c r="E180" s="94">
        <f t="shared" si="22"/>
        <v>0</v>
      </c>
      <c r="F180" s="94">
        <f t="shared" si="22"/>
        <v>0</v>
      </c>
      <c r="G180" s="95">
        <f t="shared" si="22"/>
        <v>0</v>
      </c>
      <c r="H180" s="68"/>
    </row>
    <row r="181" spans="1:8" x14ac:dyDescent="0.2">
      <c r="A181" s="29"/>
      <c r="B181" s="29"/>
      <c r="C181" s="29"/>
      <c r="D181" s="48"/>
      <c r="E181" s="48"/>
      <c r="F181" s="48"/>
      <c r="G181" s="48"/>
    </row>
    <row r="182" spans="1:8" ht="13.5" thickBot="1" x14ac:dyDescent="0.25">
      <c r="A182" s="21" t="s">
        <v>40</v>
      </c>
      <c r="B182" s="21"/>
      <c r="C182" s="29"/>
      <c r="D182" s="48"/>
      <c r="E182" s="48"/>
      <c r="F182" s="48"/>
      <c r="G182" s="48"/>
    </row>
    <row r="183" spans="1:8" ht="13.5" thickTop="1" x14ac:dyDescent="0.2">
      <c r="A183" s="30" t="s">
        <v>1</v>
      </c>
      <c r="B183" s="31" t="s">
        <v>2</v>
      </c>
      <c r="C183" s="31" t="s">
        <v>2</v>
      </c>
      <c r="D183" s="49" t="s">
        <v>7</v>
      </c>
      <c r="E183" s="49" t="s">
        <v>7</v>
      </c>
      <c r="F183" s="49" t="s">
        <v>5</v>
      </c>
      <c r="G183" s="50" t="s">
        <v>10</v>
      </c>
    </row>
    <row r="184" spans="1:8" x14ac:dyDescent="0.2">
      <c r="A184" s="82" t="s">
        <v>0</v>
      </c>
      <c r="B184" s="83" t="s">
        <v>3</v>
      </c>
      <c r="C184" s="83" t="s">
        <v>4</v>
      </c>
      <c r="D184" s="84" t="s">
        <v>8</v>
      </c>
      <c r="E184" s="84" t="s">
        <v>9</v>
      </c>
      <c r="F184" s="84" t="s">
        <v>6</v>
      </c>
      <c r="G184" s="85" t="s">
        <v>11</v>
      </c>
    </row>
    <row r="185" spans="1:8" x14ac:dyDescent="0.2">
      <c r="A185" s="81" t="s">
        <v>12</v>
      </c>
      <c r="B185" s="86"/>
      <c r="C185" s="86"/>
      <c r="D185" s="79"/>
      <c r="E185" s="79"/>
      <c r="F185" s="80">
        <f>SUM(D185-E185)</f>
        <v>0</v>
      </c>
      <c r="G185" s="79"/>
    </row>
    <row r="186" spans="1:8" x14ac:dyDescent="0.2">
      <c r="A186" s="81" t="s">
        <v>13</v>
      </c>
      <c r="B186" s="86"/>
      <c r="C186" s="86"/>
      <c r="D186" s="79"/>
      <c r="E186" s="79"/>
      <c r="F186" s="80">
        <f>SUM(D186-E186)</f>
        <v>0</v>
      </c>
      <c r="G186" s="79"/>
    </row>
    <row r="187" spans="1:8" x14ac:dyDescent="0.2">
      <c r="A187" s="81" t="s">
        <v>17</v>
      </c>
      <c r="B187" s="86"/>
      <c r="C187" s="86"/>
      <c r="D187" s="79"/>
      <c r="E187" s="79"/>
      <c r="F187" s="80">
        <f>SUM(D187-E187)</f>
        <v>0</v>
      </c>
      <c r="G187" s="79"/>
    </row>
    <row r="188" spans="1:8" ht="13.5" thickBot="1" x14ac:dyDescent="0.25">
      <c r="A188" s="88" t="s">
        <v>14</v>
      </c>
      <c r="B188" s="96"/>
      <c r="C188" s="96"/>
      <c r="D188" s="90"/>
      <c r="E188" s="90"/>
      <c r="F188" s="91">
        <f>SUM(D188-E188)</f>
        <v>0</v>
      </c>
      <c r="G188" s="90"/>
    </row>
    <row r="189" spans="1:8" ht="13.5" thickBot="1" x14ac:dyDescent="0.25">
      <c r="A189" s="92" t="s">
        <v>15</v>
      </c>
      <c r="B189" s="93">
        <f t="shared" ref="B189:G189" si="23">SUM(B185:B188)</f>
        <v>0</v>
      </c>
      <c r="C189" s="93">
        <f t="shared" si="23"/>
        <v>0</v>
      </c>
      <c r="D189" s="94">
        <f t="shared" si="23"/>
        <v>0</v>
      </c>
      <c r="E189" s="94">
        <f t="shared" si="23"/>
        <v>0</v>
      </c>
      <c r="F189" s="94">
        <f t="shared" si="23"/>
        <v>0</v>
      </c>
      <c r="G189" s="95">
        <f t="shared" si="23"/>
        <v>0</v>
      </c>
      <c r="H189" s="68"/>
    </row>
    <row r="190" spans="1:8" x14ac:dyDescent="0.2">
      <c r="A190" s="29"/>
      <c r="B190" s="29"/>
      <c r="C190" s="29"/>
      <c r="D190" s="48"/>
      <c r="E190" s="48"/>
      <c r="F190" s="48"/>
      <c r="G190" s="48"/>
    </row>
    <row r="191" spans="1:8" ht="13.5" thickBot="1" x14ac:dyDescent="0.25">
      <c r="A191" s="21" t="s">
        <v>41</v>
      </c>
      <c r="B191" s="21"/>
      <c r="C191" s="29"/>
      <c r="D191" s="48"/>
      <c r="E191" s="48"/>
      <c r="F191" s="48"/>
      <c r="G191" s="48"/>
    </row>
    <row r="192" spans="1:8" ht="13.5" thickTop="1" x14ac:dyDescent="0.2">
      <c r="A192" s="30"/>
      <c r="B192" s="31" t="s">
        <v>2</v>
      </c>
      <c r="C192" s="31" t="s">
        <v>2</v>
      </c>
      <c r="D192" s="49" t="s">
        <v>7</v>
      </c>
      <c r="E192" s="49" t="s">
        <v>7</v>
      </c>
      <c r="F192" s="49" t="s">
        <v>5</v>
      </c>
      <c r="G192" s="50" t="s">
        <v>10</v>
      </c>
    </row>
    <row r="193" spans="1:8" x14ac:dyDescent="0.2">
      <c r="A193" s="82" t="s">
        <v>0</v>
      </c>
      <c r="B193" s="83" t="s">
        <v>3</v>
      </c>
      <c r="C193" s="83" t="s">
        <v>4</v>
      </c>
      <c r="D193" s="84" t="s">
        <v>8</v>
      </c>
      <c r="E193" s="84" t="s">
        <v>9</v>
      </c>
      <c r="F193" s="84" t="s">
        <v>6</v>
      </c>
      <c r="G193" s="85" t="s">
        <v>11</v>
      </c>
    </row>
    <row r="194" spans="1:8" x14ac:dyDescent="0.2">
      <c r="A194" s="81" t="s">
        <v>12</v>
      </c>
      <c r="B194" s="86"/>
      <c r="C194" s="86"/>
      <c r="D194" s="80"/>
      <c r="E194" s="80"/>
      <c r="F194" s="80">
        <f>SUM(D194-E194)</f>
        <v>0</v>
      </c>
      <c r="G194" s="79"/>
    </row>
    <row r="195" spans="1:8" x14ac:dyDescent="0.2">
      <c r="A195" s="81" t="s">
        <v>13</v>
      </c>
      <c r="B195" s="86"/>
      <c r="C195" s="86"/>
      <c r="D195" s="80"/>
      <c r="E195" s="80"/>
      <c r="F195" s="80">
        <f>SUM(D195-E195)</f>
        <v>0</v>
      </c>
      <c r="G195" s="79"/>
    </row>
    <row r="196" spans="1:8" x14ac:dyDescent="0.2">
      <c r="A196" s="81" t="s">
        <v>17</v>
      </c>
      <c r="B196" s="86"/>
      <c r="C196" s="86"/>
      <c r="D196" s="80"/>
      <c r="E196" s="80"/>
      <c r="F196" s="80">
        <f>SUM(D196-E196)</f>
        <v>0</v>
      </c>
      <c r="G196" s="79"/>
    </row>
    <row r="197" spans="1:8" ht="13.5" thickBot="1" x14ac:dyDescent="0.25">
      <c r="A197" s="88" t="s">
        <v>14</v>
      </c>
      <c r="B197" s="96"/>
      <c r="C197" s="96"/>
      <c r="D197" s="91"/>
      <c r="E197" s="91"/>
      <c r="F197" s="91">
        <f>SUM(D197-E197)</f>
        <v>0</v>
      </c>
      <c r="G197" s="90"/>
    </row>
    <row r="198" spans="1:8" ht="13.5" thickBot="1" x14ac:dyDescent="0.25">
      <c r="A198" s="92" t="s">
        <v>15</v>
      </c>
      <c r="B198" s="93">
        <f t="shared" ref="B198:F198" si="24">SUM(B194:B197)</f>
        <v>0</v>
      </c>
      <c r="C198" s="93">
        <f t="shared" si="24"/>
        <v>0</v>
      </c>
      <c r="D198" s="94">
        <f t="shared" si="24"/>
        <v>0</v>
      </c>
      <c r="E198" s="94">
        <f t="shared" si="24"/>
        <v>0</v>
      </c>
      <c r="F198" s="94">
        <f t="shared" si="24"/>
        <v>0</v>
      </c>
      <c r="G198" s="95">
        <f>SUM(G194:G197)</f>
        <v>0</v>
      </c>
      <c r="H198" s="68"/>
    </row>
    <row r="199" spans="1:8" x14ac:dyDescent="0.2">
      <c r="A199" s="29"/>
      <c r="B199" s="29"/>
      <c r="C199" s="29"/>
      <c r="D199" s="48"/>
      <c r="E199" s="48"/>
      <c r="F199" s="48"/>
      <c r="G199" s="48"/>
    </row>
    <row r="200" spans="1:8" ht="13.5" thickBot="1" x14ac:dyDescent="0.25">
      <c r="A200" s="21" t="s">
        <v>42</v>
      </c>
      <c r="B200" s="21"/>
      <c r="C200" s="29"/>
      <c r="D200" s="48"/>
      <c r="E200" s="48"/>
      <c r="F200" s="48"/>
      <c r="G200" s="48"/>
    </row>
    <row r="201" spans="1:8" ht="13.5" thickTop="1" x14ac:dyDescent="0.2">
      <c r="A201" s="30" t="s">
        <v>1</v>
      </c>
      <c r="B201" s="31" t="s">
        <v>2</v>
      </c>
      <c r="C201" s="31" t="s">
        <v>2</v>
      </c>
      <c r="D201" s="49" t="s">
        <v>7</v>
      </c>
      <c r="E201" s="49" t="s">
        <v>7</v>
      </c>
      <c r="F201" s="49" t="s">
        <v>5</v>
      </c>
      <c r="G201" s="50" t="s">
        <v>10</v>
      </c>
    </row>
    <row r="202" spans="1:8" x14ac:dyDescent="0.2">
      <c r="A202" s="82" t="s">
        <v>0</v>
      </c>
      <c r="B202" s="83" t="s">
        <v>3</v>
      </c>
      <c r="C202" s="83" t="s">
        <v>4</v>
      </c>
      <c r="D202" s="84" t="s">
        <v>8</v>
      </c>
      <c r="E202" s="84" t="s">
        <v>9</v>
      </c>
      <c r="F202" s="84" t="s">
        <v>6</v>
      </c>
      <c r="G202" s="85" t="s">
        <v>11</v>
      </c>
    </row>
    <row r="203" spans="1:8" x14ac:dyDescent="0.2">
      <c r="A203" s="81" t="s">
        <v>12</v>
      </c>
      <c r="B203" s="86"/>
      <c r="C203" s="86"/>
      <c r="D203" s="79"/>
      <c r="E203" s="79"/>
      <c r="F203" s="80">
        <f>SUM(D203-E203)</f>
        <v>0</v>
      </c>
      <c r="G203" s="79"/>
    </row>
    <row r="204" spans="1:8" x14ac:dyDescent="0.2">
      <c r="A204" s="81" t="s">
        <v>13</v>
      </c>
      <c r="B204" s="86"/>
      <c r="C204" s="86"/>
      <c r="D204" s="79"/>
      <c r="E204" s="79"/>
      <c r="F204" s="80">
        <f>SUM(D204-E204)</f>
        <v>0</v>
      </c>
      <c r="G204" s="79"/>
    </row>
    <row r="205" spans="1:8" x14ac:dyDescent="0.2">
      <c r="A205" s="81" t="s">
        <v>16</v>
      </c>
      <c r="B205" s="86"/>
      <c r="C205" s="86"/>
      <c r="D205" s="79"/>
      <c r="E205" s="79"/>
      <c r="F205" s="80">
        <f>SUM(D205-E205)</f>
        <v>0</v>
      </c>
      <c r="G205" s="79"/>
    </row>
    <row r="206" spans="1:8" x14ac:dyDescent="0.2">
      <c r="A206" s="81" t="s">
        <v>17</v>
      </c>
      <c r="B206" s="86"/>
      <c r="C206" s="86"/>
      <c r="D206" s="79"/>
      <c r="E206" s="79"/>
      <c r="F206" s="80">
        <f>SUM(D206-E206)</f>
        <v>0</v>
      </c>
      <c r="G206" s="79"/>
    </row>
    <row r="207" spans="1:8" ht="13.5" thickBot="1" x14ac:dyDescent="0.25">
      <c r="A207" s="88" t="s">
        <v>14</v>
      </c>
      <c r="B207" s="96"/>
      <c r="C207" s="96"/>
      <c r="D207" s="90"/>
      <c r="E207" s="90"/>
      <c r="F207" s="91">
        <f>SUM(D207-E207)</f>
        <v>0</v>
      </c>
      <c r="G207" s="90"/>
    </row>
    <row r="208" spans="1:8" ht="13.5" thickBot="1" x14ac:dyDescent="0.25">
      <c r="A208" s="92" t="s">
        <v>15</v>
      </c>
      <c r="B208" s="93">
        <f t="shared" ref="B208:G208" si="25">SUM(B203:B207)</f>
        <v>0</v>
      </c>
      <c r="C208" s="93">
        <f t="shared" si="25"/>
        <v>0</v>
      </c>
      <c r="D208" s="94">
        <f t="shared" si="25"/>
        <v>0</v>
      </c>
      <c r="E208" s="94">
        <f t="shared" si="25"/>
        <v>0</v>
      </c>
      <c r="F208" s="94">
        <f t="shared" si="25"/>
        <v>0</v>
      </c>
      <c r="G208" s="95">
        <f t="shared" si="25"/>
        <v>0</v>
      </c>
      <c r="H208" s="68"/>
    </row>
    <row r="209" spans="1:8" x14ac:dyDescent="0.2">
      <c r="A209" s="29"/>
      <c r="B209" s="29"/>
      <c r="C209" s="29"/>
      <c r="D209" s="48"/>
      <c r="E209" s="48"/>
      <c r="F209" s="48"/>
      <c r="G209" s="48"/>
    </row>
    <row r="210" spans="1:8" ht="13.5" thickBot="1" x14ac:dyDescent="0.25">
      <c r="A210" s="21" t="s">
        <v>43</v>
      </c>
      <c r="B210" s="21"/>
      <c r="C210" s="29"/>
      <c r="D210" s="48"/>
      <c r="E210" s="48"/>
      <c r="F210" s="48"/>
      <c r="G210" s="48"/>
    </row>
    <row r="211" spans="1:8" ht="13.5" thickTop="1" x14ac:dyDescent="0.2">
      <c r="A211" s="30" t="s">
        <v>1</v>
      </c>
      <c r="B211" s="31" t="s">
        <v>2</v>
      </c>
      <c r="C211" s="31" t="s">
        <v>2</v>
      </c>
      <c r="D211" s="49" t="s">
        <v>7</v>
      </c>
      <c r="E211" s="49" t="s">
        <v>7</v>
      </c>
      <c r="F211" s="49" t="s">
        <v>5</v>
      </c>
      <c r="G211" s="50" t="s">
        <v>10</v>
      </c>
    </row>
    <row r="212" spans="1:8" x14ac:dyDescent="0.2">
      <c r="A212" s="82" t="s">
        <v>0</v>
      </c>
      <c r="B212" s="83" t="s">
        <v>3</v>
      </c>
      <c r="C212" s="83" t="s">
        <v>4</v>
      </c>
      <c r="D212" s="84" t="s">
        <v>8</v>
      </c>
      <c r="E212" s="84" t="s">
        <v>9</v>
      </c>
      <c r="F212" s="84" t="s">
        <v>6</v>
      </c>
      <c r="G212" s="85" t="s">
        <v>11</v>
      </c>
    </row>
    <row r="213" spans="1:8" x14ac:dyDescent="0.2">
      <c r="A213" s="81" t="s">
        <v>12</v>
      </c>
      <c r="B213" s="103"/>
      <c r="C213" s="103"/>
      <c r="D213" s="79"/>
      <c r="E213" s="79"/>
      <c r="F213" s="80">
        <f>SUM(D213-E213)</f>
        <v>0</v>
      </c>
      <c r="G213" s="79"/>
    </row>
    <row r="214" spans="1:8" x14ac:dyDescent="0.2">
      <c r="A214" s="81" t="s">
        <v>13</v>
      </c>
      <c r="B214" s="103"/>
      <c r="C214" s="103"/>
      <c r="D214" s="79"/>
      <c r="E214" s="79"/>
      <c r="F214" s="80">
        <f>SUM(D214-E214)</f>
        <v>0</v>
      </c>
      <c r="G214" s="79"/>
    </row>
    <row r="215" spans="1:8" x14ac:dyDescent="0.2">
      <c r="A215" s="81" t="s">
        <v>16</v>
      </c>
      <c r="B215" s="103"/>
      <c r="C215" s="103"/>
      <c r="D215" s="79"/>
      <c r="E215" s="79"/>
      <c r="F215" s="80">
        <f>SUM(D215-E215)</f>
        <v>0</v>
      </c>
      <c r="G215" s="79"/>
    </row>
    <row r="216" spans="1:8" ht="13.5" thickBot="1" x14ac:dyDescent="0.25">
      <c r="A216" s="88" t="s">
        <v>14</v>
      </c>
      <c r="B216" s="104"/>
      <c r="C216" s="104"/>
      <c r="D216" s="90"/>
      <c r="E216" s="90"/>
      <c r="F216" s="91">
        <f>SUM(D216-E216)</f>
        <v>0</v>
      </c>
      <c r="G216" s="90"/>
    </row>
    <row r="217" spans="1:8" ht="13.5" thickBot="1" x14ac:dyDescent="0.25">
      <c r="A217" s="92" t="s">
        <v>15</v>
      </c>
      <c r="B217" s="93">
        <f t="shared" ref="B217:G217" si="26">SUM(B213:B216)</f>
        <v>0</v>
      </c>
      <c r="C217" s="93">
        <f t="shared" si="26"/>
        <v>0</v>
      </c>
      <c r="D217" s="94">
        <f t="shared" si="26"/>
        <v>0</v>
      </c>
      <c r="E217" s="94">
        <f t="shared" si="26"/>
        <v>0</v>
      </c>
      <c r="F217" s="94">
        <f t="shared" si="26"/>
        <v>0</v>
      </c>
      <c r="G217" s="95">
        <f t="shared" si="26"/>
        <v>0</v>
      </c>
      <c r="H217" s="68"/>
    </row>
    <row r="218" spans="1:8" x14ac:dyDescent="0.2">
      <c r="A218" s="29"/>
      <c r="B218" s="29"/>
      <c r="C218" s="29"/>
      <c r="D218" s="48"/>
      <c r="E218" s="48"/>
      <c r="F218" s="48"/>
      <c r="G218" s="48"/>
    </row>
    <row r="219" spans="1:8" ht="13.5" thickBot="1" x14ac:dyDescent="0.25">
      <c r="A219" s="21" t="s">
        <v>44</v>
      </c>
      <c r="B219" s="21"/>
      <c r="C219" s="29"/>
      <c r="D219" s="48"/>
      <c r="E219" s="48"/>
      <c r="F219" s="48"/>
      <c r="G219" s="48"/>
    </row>
    <row r="220" spans="1:8" ht="13.5" thickTop="1" x14ac:dyDescent="0.2">
      <c r="A220" s="30" t="s">
        <v>1</v>
      </c>
      <c r="B220" s="31" t="s">
        <v>2</v>
      </c>
      <c r="C220" s="31" t="s">
        <v>2</v>
      </c>
      <c r="D220" s="49" t="s">
        <v>7</v>
      </c>
      <c r="E220" s="49" t="s">
        <v>7</v>
      </c>
      <c r="F220" s="49" t="s">
        <v>5</v>
      </c>
      <c r="G220" s="50" t="s">
        <v>10</v>
      </c>
    </row>
    <row r="221" spans="1:8" x14ac:dyDescent="0.2">
      <c r="A221" s="82" t="s">
        <v>0</v>
      </c>
      <c r="B221" s="83" t="s">
        <v>3</v>
      </c>
      <c r="C221" s="83" t="s">
        <v>4</v>
      </c>
      <c r="D221" s="84" t="s">
        <v>8</v>
      </c>
      <c r="E221" s="84" t="s">
        <v>9</v>
      </c>
      <c r="F221" s="84" t="s">
        <v>6</v>
      </c>
      <c r="G221" s="85" t="s">
        <v>11</v>
      </c>
    </row>
    <row r="222" spans="1:8" x14ac:dyDescent="0.2">
      <c r="A222" s="81" t="s">
        <v>12</v>
      </c>
      <c r="B222" s="105"/>
      <c r="C222" s="105"/>
      <c r="D222" s="79"/>
      <c r="E222" s="79"/>
      <c r="F222" s="80">
        <f>SUM(D222-E222)</f>
        <v>0</v>
      </c>
      <c r="G222" s="79"/>
    </row>
    <row r="223" spans="1:8" ht="13.5" thickBot="1" x14ac:dyDescent="0.25">
      <c r="A223" s="88" t="s">
        <v>13</v>
      </c>
      <c r="B223" s="106"/>
      <c r="C223" s="106"/>
      <c r="D223" s="90"/>
      <c r="E223" s="90"/>
      <c r="F223" s="91">
        <f>SUM(D223-E223)</f>
        <v>0</v>
      </c>
      <c r="G223" s="90"/>
    </row>
    <row r="224" spans="1:8" ht="13.5" thickBot="1" x14ac:dyDescent="0.25">
      <c r="A224" s="92" t="s">
        <v>15</v>
      </c>
      <c r="B224" s="93">
        <f t="shared" ref="B224:G224" si="27">SUM(B222:B223)</f>
        <v>0</v>
      </c>
      <c r="C224" s="93">
        <f t="shared" si="27"/>
        <v>0</v>
      </c>
      <c r="D224" s="94">
        <f t="shared" si="27"/>
        <v>0</v>
      </c>
      <c r="E224" s="94">
        <f t="shared" si="27"/>
        <v>0</v>
      </c>
      <c r="F224" s="94">
        <f t="shared" si="27"/>
        <v>0</v>
      </c>
      <c r="G224" s="95">
        <f t="shared" si="27"/>
        <v>0</v>
      </c>
      <c r="H224" s="68"/>
    </row>
    <row r="225" spans="1:8" x14ac:dyDescent="0.2">
      <c r="A225" s="29"/>
      <c r="B225" s="29"/>
      <c r="C225" s="29"/>
      <c r="D225" s="48"/>
      <c r="E225" s="48"/>
      <c r="F225" s="48"/>
      <c r="G225" s="48"/>
    </row>
    <row r="226" spans="1:8" ht="13.5" thickBot="1" x14ac:dyDescent="0.25">
      <c r="A226" s="21" t="s">
        <v>45</v>
      </c>
      <c r="B226" s="21"/>
      <c r="C226" s="29"/>
      <c r="D226" s="48"/>
      <c r="E226" s="48"/>
      <c r="F226" s="48"/>
      <c r="G226" s="48"/>
    </row>
    <row r="227" spans="1:8" ht="13.5" thickTop="1" x14ac:dyDescent="0.2">
      <c r="A227" s="30" t="s">
        <v>1</v>
      </c>
      <c r="B227" s="31" t="s">
        <v>2</v>
      </c>
      <c r="C227" s="31" t="s">
        <v>2</v>
      </c>
      <c r="D227" s="49" t="s">
        <v>7</v>
      </c>
      <c r="E227" s="49" t="s">
        <v>7</v>
      </c>
      <c r="F227" s="49" t="s">
        <v>5</v>
      </c>
      <c r="G227" s="50" t="s">
        <v>10</v>
      </c>
    </row>
    <row r="228" spans="1:8" x14ac:dyDescent="0.2">
      <c r="A228" s="82" t="s">
        <v>0</v>
      </c>
      <c r="B228" s="83" t="s">
        <v>3</v>
      </c>
      <c r="C228" s="83" t="s">
        <v>4</v>
      </c>
      <c r="D228" s="84" t="s">
        <v>8</v>
      </c>
      <c r="E228" s="84" t="s">
        <v>9</v>
      </c>
      <c r="F228" s="84" t="s">
        <v>6</v>
      </c>
      <c r="G228" s="85" t="s">
        <v>11</v>
      </c>
    </row>
    <row r="229" spans="1:8" x14ac:dyDescent="0.2">
      <c r="A229" s="81" t="s">
        <v>12</v>
      </c>
      <c r="B229" s="86"/>
      <c r="C229" s="86"/>
      <c r="D229" s="79"/>
      <c r="E229" s="79"/>
      <c r="F229" s="80">
        <f>SUM(D229-E229)</f>
        <v>0</v>
      </c>
      <c r="G229" s="79"/>
    </row>
    <row r="230" spans="1:8" x14ac:dyDescent="0.2">
      <c r="A230" s="81" t="s">
        <v>13</v>
      </c>
      <c r="B230" s="86"/>
      <c r="C230" s="86"/>
      <c r="D230" s="79"/>
      <c r="E230" s="79"/>
      <c r="F230" s="80">
        <f>SUM(D230-E230)</f>
        <v>0</v>
      </c>
      <c r="G230" s="79"/>
    </row>
    <row r="231" spans="1:8" x14ac:dyDescent="0.2">
      <c r="A231" s="81" t="s">
        <v>16</v>
      </c>
      <c r="B231" s="86"/>
      <c r="C231" s="86"/>
      <c r="D231" s="79"/>
      <c r="E231" s="79"/>
      <c r="F231" s="80">
        <f>SUM(D231-E231)</f>
        <v>0</v>
      </c>
      <c r="G231" s="103"/>
    </row>
    <row r="232" spans="1:8" x14ac:dyDescent="0.2">
      <c r="A232" s="81" t="s">
        <v>17</v>
      </c>
      <c r="B232" s="86"/>
      <c r="C232" s="86"/>
      <c r="D232" s="79"/>
      <c r="E232" s="79"/>
      <c r="F232" s="80"/>
      <c r="G232" s="79"/>
    </row>
    <row r="233" spans="1:8" ht="13.5" thickBot="1" x14ac:dyDescent="0.25">
      <c r="A233" s="88" t="s">
        <v>14</v>
      </c>
      <c r="B233" s="96"/>
      <c r="C233" s="96"/>
      <c r="D233" s="79"/>
      <c r="E233" s="79"/>
      <c r="F233" s="80">
        <f>SUM(D233-E233)</f>
        <v>0</v>
      </c>
      <c r="G233" s="90"/>
    </row>
    <row r="234" spans="1:8" ht="13.5" thickBot="1" x14ac:dyDescent="0.25">
      <c r="A234" s="92" t="s">
        <v>15</v>
      </c>
      <c r="B234" s="93">
        <f t="shared" ref="B234:G234" si="28">SUM(B229:B233)</f>
        <v>0</v>
      </c>
      <c r="C234" s="93">
        <f t="shared" si="28"/>
        <v>0</v>
      </c>
      <c r="D234" s="94">
        <f>SUM(D229:D233)</f>
        <v>0</v>
      </c>
      <c r="E234" s="94">
        <f>SUM(E229:E233)</f>
        <v>0</v>
      </c>
      <c r="F234" s="94">
        <f t="shared" si="28"/>
        <v>0</v>
      </c>
      <c r="G234" s="95">
        <f t="shared" si="28"/>
        <v>0</v>
      </c>
      <c r="H234" s="68"/>
    </row>
    <row r="235" spans="1:8" x14ac:dyDescent="0.2">
      <c r="A235" s="29"/>
      <c r="B235" s="29"/>
      <c r="C235" s="29"/>
      <c r="D235" s="48"/>
      <c r="E235" s="48"/>
      <c r="F235" s="48"/>
      <c r="G235" s="48"/>
    </row>
    <row r="236" spans="1:8" ht="13.5" thickBot="1" x14ac:dyDescent="0.25">
      <c r="A236" s="21" t="s">
        <v>46</v>
      </c>
      <c r="B236" s="21"/>
      <c r="C236" s="29"/>
      <c r="D236" s="48"/>
      <c r="E236" s="48"/>
      <c r="F236" s="48"/>
      <c r="G236" s="48"/>
    </row>
    <row r="237" spans="1:8" ht="13.5" thickTop="1" x14ac:dyDescent="0.2">
      <c r="A237" s="30" t="s">
        <v>1</v>
      </c>
      <c r="B237" s="31" t="s">
        <v>2</v>
      </c>
      <c r="C237" s="31" t="s">
        <v>2</v>
      </c>
      <c r="D237" s="49" t="s">
        <v>7</v>
      </c>
      <c r="E237" s="49" t="s">
        <v>7</v>
      </c>
      <c r="F237" s="49" t="s">
        <v>5</v>
      </c>
      <c r="G237" s="50" t="s">
        <v>10</v>
      </c>
    </row>
    <row r="238" spans="1:8" x14ac:dyDescent="0.2">
      <c r="A238" s="82" t="s">
        <v>0</v>
      </c>
      <c r="B238" s="83" t="s">
        <v>3</v>
      </c>
      <c r="C238" s="83" t="s">
        <v>4</v>
      </c>
      <c r="D238" s="84" t="s">
        <v>8</v>
      </c>
      <c r="E238" s="84" t="s">
        <v>9</v>
      </c>
      <c r="F238" s="84" t="s">
        <v>6</v>
      </c>
      <c r="G238" s="85" t="s">
        <v>11</v>
      </c>
    </row>
    <row r="239" spans="1:8" x14ac:dyDescent="0.2">
      <c r="A239" s="81" t="s">
        <v>12</v>
      </c>
      <c r="B239" s="86"/>
      <c r="C239" s="86"/>
      <c r="D239" s="79"/>
      <c r="E239" s="79"/>
      <c r="F239" s="80">
        <f>SUM(D239-E239)</f>
        <v>0</v>
      </c>
      <c r="G239" s="79"/>
    </row>
    <row r="240" spans="1:8" x14ac:dyDescent="0.2">
      <c r="A240" s="81" t="s">
        <v>13</v>
      </c>
      <c r="B240" s="86"/>
      <c r="C240" s="86"/>
      <c r="D240" s="79"/>
      <c r="E240" s="79"/>
      <c r="F240" s="80">
        <f>SUM(D240-E240)</f>
        <v>0</v>
      </c>
      <c r="G240" s="79"/>
    </row>
    <row r="241" spans="1:8" ht="13.5" thickBot="1" x14ac:dyDescent="0.25">
      <c r="A241" s="88" t="s">
        <v>14</v>
      </c>
      <c r="B241" s="96"/>
      <c r="C241" s="96"/>
      <c r="D241" s="90"/>
      <c r="E241" s="90"/>
      <c r="F241" s="91">
        <f>SUM(D241-E241)</f>
        <v>0</v>
      </c>
      <c r="G241" s="90"/>
    </row>
    <row r="242" spans="1:8" ht="13.5" thickBot="1" x14ac:dyDescent="0.25">
      <c r="A242" s="92" t="s">
        <v>15</v>
      </c>
      <c r="B242" s="93">
        <f t="shared" ref="B242:G242" si="29">SUM(B239:B241)</f>
        <v>0</v>
      </c>
      <c r="C242" s="93">
        <f t="shared" si="29"/>
        <v>0</v>
      </c>
      <c r="D242" s="94">
        <f t="shared" si="29"/>
        <v>0</v>
      </c>
      <c r="E242" s="94">
        <f t="shared" si="29"/>
        <v>0</v>
      </c>
      <c r="F242" s="94">
        <f t="shared" si="29"/>
        <v>0</v>
      </c>
      <c r="G242" s="95">
        <f t="shared" si="29"/>
        <v>0</v>
      </c>
      <c r="H242" s="68"/>
    </row>
    <row r="243" spans="1:8" x14ac:dyDescent="0.2">
      <c r="A243" s="29"/>
      <c r="B243" s="29"/>
      <c r="C243" s="29"/>
      <c r="D243" s="48"/>
      <c r="E243" s="48"/>
      <c r="F243" s="48"/>
      <c r="G243" s="48"/>
    </row>
    <row r="244" spans="1:8" ht="13.5" thickBot="1" x14ac:dyDescent="0.25">
      <c r="A244" s="21" t="s">
        <v>47</v>
      </c>
      <c r="B244" s="21"/>
      <c r="C244" s="29"/>
      <c r="D244" s="48"/>
      <c r="E244" s="48"/>
      <c r="F244" s="48"/>
      <c r="G244" s="48"/>
    </row>
    <row r="245" spans="1:8" ht="13.5" thickTop="1" x14ac:dyDescent="0.2">
      <c r="A245" s="30" t="s">
        <v>1</v>
      </c>
      <c r="B245" s="31" t="s">
        <v>2</v>
      </c>
      <c r="C245" s="31" t="s">
        <v>2</v>
      </c>
      <c r="D245" s="49" t="s">
        <v>7</v>
      </c>
      <c r="E245" s="49" t="s">
        <v>7</v>
      </c>
      <c r="F245" s="49" t="s">
        <v>5</v>
      </c>
      <c r="G245" s="50" t="s">
        <v>10</v>
      </c>
    </row>
    <row r="246" spans="1:8" x14ac:dyDescent="0.2">
      <c r="A246" s="82" t="s">
        <v>0</v>
      </c>
      <c r="B246" s="83" t="s">
        <v>3</v>
      </c>
      <c r="C246" s="83" t="s">
        <v>4</v>
      </c>
      <c r="D246" s="84" t="s">
        <v>8</v>
      </c>
      <c r="E246" s="84" t="s">
        <v>9</v>
      </c>
      <c r="F246" s="84" t="s">
        <v>6</v>
      </c>
      <c r="G246" s="85" t="s">
        <v>11</v>
      </c>
    </row>
    <row r="247" spans="1:8" x14ac:dyDescent="0.2">
      <c r="A247" s="81" t="s">
        <v>12</v>
      </c>
      <c r="B247" s="103"/>
      <c r="C247" s="103"/>
      <c r="D247" s="79"/>
      <c r="E247" s="79"/>
      <c r="F247" s="80">
        <f>SUM(D247-E247)</f>
        <v>0</v>
      </c>
      <c r="G247" s="79"/>
    </row>
    <row r="248" spans="1:8" x14ac:dyDescent="0.2">
      <c r="A248" s="81" t="s">
        <v>13</v>
      </c>
      <c r="B248" s="103"/>
      <c r="C248" s="103"/>
      <c r="D248" s="79"/>
      <c r="E248" s="79"/>
      <c r="F248" s="80">
        <f>SUM(D248-E248)</f>
        <v>0</v>
      </c>
      <c r="G248" s="79"/>
    </row>
    <row r="249" spans="1:8" ht="13.5" thickBot="1" x14ac:dyDescent="0.25">
      <c r="A249" s="88" t="s">
        <v>14</v>
      </c>
      <c r="B249" s="104"/>
      <c r="C249" s="104"/>
      <c r="D249" s="90"/>
      <c r="E249" s="90"/>
      <c r="F249" s="91">
        <f>SUM(D249-E249)</f>
        <v>0</v>
      </c>
      <c r="G249" s="90"/>
    </row>
    <row r="250" spans="1:8" ht="13.5" thickBot="1" x14ac:dyDescent="0.25">
      <c r="A250" s="92" t="s">
        <v>15</v>
      </c>
      <c r="B250" s="93">
        <f t="shared" ref="B250:G250" si="30">SUM(B247:B249)</f>
        <v>0</v>
      </c>
      <c r="C250" s="93">
        <f t="shared" si="30"/>
        <v>0</v>
      </c>
      <c r="D250" s="94">
        <f t="shared" si="30"/>
        <v>0</v>
      </c>
      <c r="E250" s="94">
        <f t="shared" si="30"/>
        <v>0</v>
      </c>
      <c r="F250" s="94">
        <f t="shared" si="30"/>
        <v>0</v>
      </c>
      <c r="G250" s="95">
        <f t="shared" si="30"/>
        <v>0</v>
      </c>
      <c r="H250" s="68"/>
    </row>
    <row r="251" spans="1:8" x14ac:dyDescent="0.2">
      <c r="A251" s="29"/>
      <c r="B251" s="29"/>
      <c r="C251" s="29"/>
      <c r="D251" s="48"/>
      <c r="E251" s="48"/>
      <c r="F251" s="48"/>
      <c r="G251" s="48"/>
    </row>
    <row r="252" spans="1:8" ht="13.5" thickBot="1" x14ac:dyDescent="0.25">
      <c r="A252" s="21" t="s">
        <v>48</v>
      </c>
      <c r="B252" s="21"/>
      <c r="C252" s="29"/>
      <c r="D252" s="48"/>
      <c r="E252" s="48"/>
      <c r="F252" s="48"/>
      <c r="G252" s="48"/>
    </row>
    <row r="253" spans="1:8" ht="13.5" thickTop="1" x14ac:dyDescent="0.2">
      <c r="A253" s="30" t="s">
        <v>1</v>
      </c>
      <c r="B253" s="31" t="s">
        <v>2</v>
      </c>
      <c r="C253" s="31" t="s">
        <v>2</v>
      </c>
      <c r="D253" s="49" t="s">
        <v>7</v>
      </c>
      <c r="E253" s="49" t="s">
        <v>7</v>
      </c>
      <c r="F253" s="49" t="s">
        <v>5</v>
      </c>
      <c r="G253" s="50" t="s">
        <v>10</v>
      </c>
    </row>
    <row r="254" spans="1:8" x14ac:dyDescent="0.2">
      <c r="A254" s="82" t="s">
        <v>0</v>
      </c>
      <c r="B254" s="83" t="s">
        <v>3</v>
      </c>
      <c r="C254" s="83" t="s">
        <v>4</v>
      </c>
      <c r="D254" s="84" t="s">
        <v>8</v>
      </c>
      <c r="E254" s="84" t="s">
        <v>9</v>
      </c>
      <c r="F254" s="84" t="s">
        <v>6</v>
      </c>
      <c r="G254" s="85" t="s">
        <v>11</v>
      </c>
    </row>
    <row r="255" spans="1:8" x14ac:dyDescent="0.2">
      <c r="A255" s="81" t="s">
        <v>12</v>
      </c>
      <c r="B255" s="86"/>
      <c r="C255" s="86"/>
      <c r="D255" s="79"/>
      <c r="E255" s="79"/>
      <c r="F255" s="80">
        <f>SUM(D255-E255)</f>
        <v>0</v>
      </c>
      <c r="G255" s="79"/>
    </row>
    <row r="256" spans="1:8" x14ac:dyDescent="0.2">
      <c r="A256" s="81" t="s">
        <v>13</v>
      </c>
      <c r="B256" s="86"/>
      <c r="C256" s="86"/>
      <c r="D256" s="79"/>
      <c r="E256" s="79"/>
      <c r="F256" s="80">
        <f>SUM(D256-E256)</f>
        <v>0</v>
      </c>
      <c r="G256" s="79"/>
    </row>
    <row r="257" spans="1:10" ht="13.5" thickBot="1" x14ac:dyDescent="0.25">
      <c r="A257" s="88" t="s">
        <v>14</v>
      </c>
      <c r="B257" s="96"/>
      <c r="C257" s="96"/>
      <c r="D257" s="90"/>
      <c r="E257" s="90"/>
      <c r="F257" s="91">
        <f>SUM(D257-E257)</f>
        <v>0</v>
      </c>
      <c r="G257" s="90"/>
    </row>
    <row r="258" spans="1:10" ht="13.5" thickBot="1" x14ac:dyDescent="0.25">
      <c r="A258" s="92" t="s">
        <v>15</v>
      </c>
      <c r="B258" s="93">
        <f t="shared" ref="B258:G258" si="31">SUM(B255:B257)</f>
        <v>0</v>
      </c>
      <c r="C258" s="93">
        <f t="shared" si="31"/>
        <v>0</v>
      </c>
      <c r="D258" s="94">
        <f t="shared" si="31"/>
        <v>0</v>
      </c>
      <c r="E258" s="94">
        <f t="shared" si="31"/>
        <v>0</v>
      </c>
      <c r="F258" s="94">
        <f t="shared" si="31"/>
        <v>0</v>
      </c>
      <c r="G258" s="95">
        <f t="shared" si="31"/>
        <v>0</v>
      </c>
      <c r="H258" s="68"/>
    </row>
    <row r="259" spans="1:10" x14ac:dyDescent="0.2">
      <c r="A259" s="11"/>
      <c r="B259" s="11"/>
      <c r="C259" s="11"/>
      <c r="D259" s="37"/>
      <c r="E259" s="37"/>
      <c r="F259" s="37"/>
      <c r="G259" s="37"/>
      <c r="H259" s="56"/>
      <c r="I259" s="1"/>
      <c r="J259" s="69"/>
    </row>
    <row r="260" spans="1:10" ht="15.75" x14ac:dyDescent="0.25">
      <c r="A260" s="126" t="s">
        <v>49</v>
      </c>
      <c r="B260" s="126"/>
      <c r="C260" s="126"/>
      <c r="D260" s="126"/>
      <c r="E260" s="126"/>
      <c r="F260" s="37"/>
      <c r="G260" s="37"/>
      <c r="I260" s="1"/>
      <c r="J260" s="69"/>
    </row>
    <row r="261" spans="1:10" ht="16.5" thickBot="1" x14ac:dyDescent="0.3">
      <c r="A261" s="15"/>
      <c r="B261" s="15"/>
      <c r="C261" s="15"/>
      <c r="D261" s="53"/>
      <c r="E261" s="53"/>
      <c r="F261" s="37"/>
      <c r="G261" s="37"/>
      <c r="I261" s="1"/>
    </row>
    <row r="262" spans="1:10" ht="13.5" thickTop="1" x14ac:dyDescent="0.2">
      <c r="A262" s="127" t="s">
        <v>54</v>
      </c>
      <c r="B262" s="129" t="s">
        <v>67</v>
      </c>
      <c r="C262" s="131" t="s">
        <v>68</v>
      </c>
      <c r="D262" s="121" t="s">
        <v>65</v>
      </c>
      <c r="E262" s="121" t="s">
        <v>64</v>
      </c>
      <c r="F262" s="121" t="s">
        <v>62</v>
      </c>
      <c r="G262" s="123" t="s">
        <v>63</v>
      </c>
    </row>
    <row r="263" spans="1:10" x14ac:dyDescent="0.2">
      <c r="A263" s="137"/>
      <c r="B263" s="138"/>
      <c r="C263" s="139"/>
      <c r="D263" s="135"/>
      <c r="E263" s="135"/>
      <c r="F263" s="135"/>
      <c r="G263" s="136"/>
    </row>
    <row r="264" spans="1:10" x14ac:dyDescent="0.2">
      <c r="A264" s="107"/>
      <c r="B264" s="107"/>
      <c r="C264" s="107"/>
      <c r="D264" s="108"/>
      <c r="E264" s="108"/>
      <c r="F264" s="108"/>
      <c r="G264" s="108"/>
    </row>
    <row r="265" spans="1:10" x14ac:dyDescent="0.2">
      <c r="A265" s="109" t="s">
        <v>12</v>
      </c>
      <c r="B265" s="110">
        <f>SUMIF($A$1:$A$258,"TYPE 1",$B$1:$B$258)</f>
        <v>0</v>
      </c>
      <c r="C265" s="110">
        <f>SUMIF($A$1:$A$258,"TYPE 1",$C$1:$C$258)</f>
        <v>0</v>
      </c>
      <c r="D265" s="108">
        <f>SUMIF($A$1:$A$258,"TYPE 1",$D$1:$D$258)</f>
        <v>0</v>
      </c>
      <c r="E265" s="108">
        <f>SUMIF($A$1:$A$258,"TYPE 1",$E$1:$E$258)</f>
        <v>0</v>
      </c>
      <c r="F265" s="108">
        <f>SUMIF($A$1:$A$258,"TYPE 1",$F$1:$F$258)</f>
        <v>0</v>
      </c>
      <c r="G265" s="108">
        <f>SUMIF($A$1:$A$258,"TYPE 1",$G$1:$G$258)</f>
        <v>0</v>
      </c>
    </row>
    <row r="266" spans="1:10" x14ac:dyDescent="0.2">
      <c r="A266" s="109" t="s">
        <v>13</v>
      </c>
      <c r="B266" s="110">
        <f>SUMIF($A$1:$A$258,"TYPE 2",$B$1:$B$258)</f>
        <v>0</v>
      </c>
      <c r="C266" s="110">
        <f>SUMIF($A$1:$A$258,"TYPE 2",$C$1:$C$258)</f>
        <v>0</v>
      </c>
      <c r="D266" s="108">
        <f>SUMIF($A$1:$A$258,"TYPE 2",$D$1:$D$258)</f>
        <v>0</v>
      </c>
      <c r="E266" s="108">
        <f>SUMIF($A$1:$A$258,"TYPE 2",$E$1:$E$258)</f>
        <v>0</v>
      </c>
      <c r="F266" s="108">
        <f>SUMIF($A$1:$A$258,"TYPE 2",$F$1:$F$258)</f>
        <v>0</v>
      </c>
      <c r="G266" s="108">
        <f>SUMIF($A$1:$A$258,"TYPE 2",$G$1:$G$258)</f>
        <v>0</v>
      </c>
    </row>
    <row r="267" spans="1:10" x14ac:dyDescent="0.2">
      <c r="A267" s="109" t="s">
        <v>16</v>
      </c>
      <c r="B267" s="110">
        <f>SUMIF($A$1:$A$258,"TYPE 3",$B$1:$B$258)</f>
        <v>0</v>
      </c>
      <c r="C267" s="110">
        <f>SUMIF($A$1:$A$258,"TYPE 3",$C$1:$C$258)</f>
        <v>0</v>
      </c>
      <c r="D267" s="108">
        <f>SUMIF($A$1:$A$258,"TYPE 3",$D$1:$D$258)</f>
        <v>0</v>
      </c>
      <c r="E267" s="108">
        <f>SUMIF($A$1:$A$258,"TYPE 3",$E$1:$E$258)</f>
        <v>0</v>
      </c>
      <c r="F267" s="108">
        <f>SUMIF($A$1:$A$258,"TYPE 3",$F$1:$F$258)</f>
        <v>0</v>
      </c>
      <c r="G267" s="108">
        <f>SUMIF($A$1:$A$258,"TYPE 3",$G$1:$G$258)</f>
        <v>0</v>
      </c>
    </row>
    <row r="268" spans="1:10" x14ac:dyDescent="0.2">
      <c r="A268" s="109" t="s">
        <v>17</v>
      </c>
      <c r="B268" s="110">
        <f>SUMIF($A$1:$A$258,"TYPE 4",$B$1:$B$258)</f>
        <v>0</v>
      </c>
      <c r="C268" s="110">
        <f>SUMIF($A$1:$A$258,"TYPE 4",$C$1:$C$258)</f>
        <v>0</v>
      </c>
      <c r="D268" s="108">
        <f>SUMIF($A$1:$A$258,"TYPE 4",$D$1:$D$258)</f>
        <v>0</v>
      </c>
      <c r="E268" s="108">
        <f>SUMIF($A$1:$A$258,"TYPE 4",$E$1:$E$258)</f>
        <v>0</v>
      </c>
      <c r="F268" s="108">
        <f>SUMIF($A$1:$A$258,"TYPE 4",$F$1:$F$258)</f>
        <v>0</v>
      </c>
      <c r="G268" s="108">
        <f>SUMIF($A$1:$A$258,"TYPE 4",$G$1:$G$258)</f>
        <v>0</v>
      </c>
    </row>
    <row r="269" spans="1:10" ht="13.5" thickBot="1" x14ac:dyDescent="0.25">
      <c r="A269" s="111" t="s">
        <v>14</v>
      </c>
      <c r="B269" s="112">
        <f>SUMIF($A$1:$A$258,"TYPE 5",$B$1:$B$258)</f>
        <v>0</v>
      </c>
      <c r="C269" s="112">
        <f>SUMIF($A$1:$A$258,"TYPE 5",$C$1:$C$258)</f>
        <v>0</v>
      </c>
      <c r="D269" s="113">
        <f>SUMIF($A$1:$A$258,"TYPE 5",$D$1:$D$258)</f>
        <v>0</v>
      </c>
      <c r="E269" s="113">
        <f>SUMIF($A$1:$A$258,"TYPE 5",$E$1:$E$258)</f>
        <v>0</v>
      </c>
      <c r="F269" s="113">
        <f>SUMIF($A$1:$A$258,"TYPE 5",$F$1:$F$258)</f>
        <v>0</v>
      </c>
      <c r="G269" s="113">
        <f>SUMIF($A$1:$A$258,"TYPE 5",$G$1:$G$258)</f>
        <v>0</v>
      </c>
    </row>
    <row r="270" spans="1:10" ht="13.5" thickBot="1" x14ac:dyDescent="0.25">
      <c r="A270" s="114" t="s">
        <v>15</v>
      </c>
      <c r="B270" s="115">
        <f>SUM(B265:B269)</f>
        <v>0</v>
      </c>
      <c r="C270" s="115">
        <f t="shared" ref="C270:E270" si="32">SUM(C265:C269)</f>
        <v>0</v>
      </c>
      <c r="D270" s="116">
        <f t="shared" si="32"/>
        <v>0</v>
      </c>
      <c r="E270" s="116">
        <f t="shared" si="32"/>
        <v>0</v>
      </c>
      <c r="F270" s="116">
        <f>SUM(F265:F269)</f>
        <v>0</v>
      </c>
      <c r="G270" s="117">
        <f>SUM(G265:G269)</f>
        <v>0</v>
      </c>
    </row>
    <row r="271" spans="1:10" x14ac:dyDescent="0.2">
      <c r="A271" s="125"/>
      <c r="B271" s="125"/>
      <c r="C271" s="125"/>
      <c r="D271" s="125"/>
      <c r="E271" s="45"/>
      <c r="F271" s="37"/>
      <c r="G271" s="37"/>
    </row>
    <row r="272" spans="1:10" x14ac:dyDescent="0.2">
      <c r="A272" s="10" t="s">
        <v>57</v>
      </c>
      <c r="B272" s="10"/>
      <c r="C272" s="10"/>
      <c r="D272" s="55"/>
      <c r="E272" s="45"/>
      <c r="F272" s="37"/>
      <c r="G272" s="37"/>
    </row>
    <row r="273" spans="1:7" x14ac:dyDescent="0.2">
      <c r="A273" s="6" t="s">
        <v>58</v>
      </c>
      <c r="B273" s="6"/>
      <c r="C273" s="6"/>
      <c r="D273" s="37"/>
      <c r="E273" s="37"/>
      <c r="F273" s="37"/>
      <c r="G273" s="37"/>
    </row>
    <row r="274" spans="1:7" x14ac:dyDescent="0.2">
      <c r="A274" s="6" t="s">
        <v>59</v>
      </c>
      <c r="B274" s="6"/>
      <c r="C274" s="6"/>
      <c r="D274" s="37"/>
      <c r="E274" s="37"/>
      <c r="F274" s="37"/>
      <c r="G274" s="37"/>
    </row>
    <row r="275" spans="1:7" x14ac:dyDescent="0.2">
      <c r="A275" s="6" t="s">
        <v>60</v>
      </c>
      <c r="B275" s="6"/>
      <c r="C275" s="6"/>
      <c r="D275" s="37"/>
      <c r="E275" s="37"/>
      <c r="F275" s="37"/>
      <c r="G275" s="37"/>
    </row>
    <row r="276" spans="1:7" x14ac:dyDescent="0.2">
      <c r="A276" s="6" t="s">
        <v>61</v>
      </c>
      <c r="B276" s="6"/>
      <c r="C276" s="6"/>
      <c r="D276" s="37"/>
      <c r="E276" s="37"/>
      <c r="F276" s="37"/>
      <c r="G276" s="37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2023
APRIL - JUNE&amp;"Arial,Regular"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2023</vt:lpstr>
      <vt:lpstr>1st FY 2023</vt:lpstr>
      <vt:lpstr>2nd FY 2023</vt:lpstr>
      <vt:lpstr>3rd FY 2023</vt:lpstr>
      <vt:lpstr>4th FY 2023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Trnessia Ware</cp:lastModifiedBy>
  <cp:lastPrinted>2022-10-05T13:18:21Z</cp:lastPrinted>
  <dcterms:created xsi:type="dcterms:W3CDTF">2001-07-11T20:25:32Z</dcterms:created>
  <dcterms:modified xsi:type="dcterms:W3CDTF">2024-04-03T11:57:21Z</dcterms:modified>
</cp:coreProperties>
</file>