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<sst xmlns="http://schemas.openxmlformats.org/spreadsheetml/2006/main" count="64" uniqueCount="40">
  <si>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LOUISIANA STATE POLICE</t>
  </si>
  <si>
    <t xml:space="preserve"> </t>
  </si>
  <si>
    <t>FOR THE MONTH OF:</t>
  </si>
  <si>
    <t>APRIL 2007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</si>
  <si>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</si>
  <si>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</si>
  <si>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</si>
  <si>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</si>
  <si>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</si>
  <si>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</si>
  <si>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</si>
  <si>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</si>
  <si>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</si>
  <si>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</si>
  <si>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</si>
  <si>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</si>
  <si>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</si>
  <si>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</si>
  <si>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</si>
  <si>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</si>
  <si>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</si>
  <si>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</si>
  <si>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</si>
  <si>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</si>
  <si>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</si>
  <si>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</si>
  <si>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</si>
  <si>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</si>
  <si>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</si>
  <si>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</si>
  <si>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</si>
  <si>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2006 - APRIL 30, 2007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</si>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</sst>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38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137598</v>
      </c>
      <c r="E8" s="39">
        <v>7693441</v>
      </c>
      <c r="F8" s="40">
        <f aca="true" t="shared" si="0" ref="F8:F19">E8*0.215</f>
        <v>1654089.815</v>
      </c>
      <c r="G8" s="39">
        <v>9332539</v>
      </c>
      <c r="H8" s="41">
        <v>8002369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250153</v>
      </c>
      <c r="E9" s="45">
        <v>11350856</v>
      </c>
      <c r="F9" s="46">
        <f t="shared" si="0"/>
        <v>2440434.04</v>
      </c>
      <c r="G9" s="45">
        <v>11583206</v>
      </c>
      <c r="H9" s="47">
        <v>10196726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201739</v>
      </c>
      <c r="E10" s="45">
        <v>24072206</v>
      </c>
      <c r="F10" s="46">
        <f t="shared" si="0"/>
        <v>5175524.29</v>
      </c>
      <c r="G10" s="45">
        <v>26550391</v>
      </c>
      <c r="H10" s="47">
        <v>20343812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203299</v>
      </c>
      <c r="E11" s="45">
        <v>8916902</v>
      </c>
      <c r="F11" s="46">
        <f t="shared" si="0"/>
        <v>1917133.93</v>
      </c>
      <c r="G11" s="45">
        <v>8955258</v>
      </c>
      <c r="H11" s="47">
        <v>8239286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152237</v>
      </c>
      <c r="E12" s="45">
        <v>9785753</v>
      </c>
      <c r="F12" s="46">
        <f t="shared" si="0"/>
        <v>2103936.895</v>
      </c>
      <c r="G12" s="45">
        <v>11573266</v>
      </c>
      <c r="H12" s="47">
        <v>9911082</v>
      </c>
    </row>
    <row r="13" spans="1:8" ht="15.75" customHeight="1">
      <c r="A13" s="48" t="s">
        <v>22</v>
      </c>
      <c r="B13" s="49">
        <v>35258</v>
      </c>
      <c r="C13" s="44">
        <v>30</v>
      </c>
      <c r="D13" s="50">
        <v>147407</v>
      </c>
      <c r="E13" s="51">
        <v>10713227</v>
      </c>
      <c r="F13" s="52">
        <f t="shared" si="0"/>
        <v>2303343.805</v>
      </c>
      <c r="G13" s="51">
        <v>12664821</v>
      </c>
      <c r="H13" s="53">
        <v>11731641</v>
      </c>
    </row>
    <row r="14" spans="1:8" ht="15.75" customHeight="1">
      <c r="A14" s="48" t="s">
        <v>23</v>
      </c>
      <c r="B14" s="49">
        <v>34909</v>
      </c>
      <c r="C14" s="44">
        <v>30</v>
      </c>
      <c r="D14" s="50">
        <v>54750</v>
      </c>
      <c r="E14" s="51">
        <v>2372814</v>
      </c>
      <c r="F14" s="52">
        <f t="shared" si="0"/>
        <v>510155.01</v>
      </c>
      <c r="G14" s="51">
        <v>2895436</v>
      </c>
      <c r="H14" s="53">
        <v>2966279</v>
      </c>
    </row>
    <row r="15" spans="1:8" ht="15.75" customHeight="1">
      <c r="A15" s="48" t="s">
        <v>24</v>
      </c>
      <c r="B15" s="49">
        <v>38495</v>
      </c>
      <c r="C15" s="44">
        <v>30</v>
      </c>
      <c r="D15" s="50">
        <v>379238</v>
      </c>
      <c r="E15" s="51">
        <v>24453446</v>
      </c>
      <c r="F15" s="52">
        <f t="shared" si="0"/>
        <v>5257490.89</v>
      </c>
      <c r="G15" s="51">
        <v>27883695</v>
      </c>
      <c r="H15" s="53">
        <v>26868433</v>
      </c>
    </row>
    <row r="16" spans="1:8" ht="15" customHeight="1">
      <c r="A16" s="42" t="s">
        <v>25</v>
      </c>
      <c r="B16" s="43">
        <v>34552</v>
      </c>
      <c r="C16" s="44">
        <v>30</v>
      </c>
      <c r="D16" s="38">
        <v>183071</v>
      </c>
      <c r="E16" s="45">
        <v>14010838</v>
      </c>
      <c r="F16" s="46">
        <f t="shared" si="0"/>
        <v>3012330.17</v>
      </c>
      <c r="G16" s="45">
        <v>15228876</v>
      </c>
      <c r="H16" s="47">
        <v>18669313</v>
      </c>
    </row>
    <row r="17" spans="1:8" ht="15.75" customHeight="1">
      <c r="A17" s="42" t="s">
        <v>26</v>
      </c>
      <c r="B17" s="43">
        <v>34582</v>
      </c>
      <c r="C17" s="44">
        <v>30</v>
      </c>
      <c r="D17" s="38">
        <v>92324</v>
      </c>
      <c r="E17" s="45">
        <v>9303073</v>
      </c>
      <c r="F17" s="46">
        <f t="shared" si="0"/>
        <v>2000160.695</v>
      </c>
      <c r="G17" s="45">
        <v>10283047</v>
      </c>
      <c r="H17" s="47">
        <v>12612259</v>
      </c>
    </row>
    <row r="18" spans="1:8" ht="15.75" customHeight="1">
      <c r="A18" s="48" t="s">
        <v>27</v>
      </c>
      <c r="B18" s="49">
        <v>34607</v>
      </c>
      <c r="C18" s="44">
        <v>30</v>
      </c>
      <c r="D18" s="50">
        <v>100793</v>
      </c>
      <c r="E18" s="51">
        <v>8273807</v>
      </c>
      <c r="F18" s="52">
        <f t="shared" si="0"/>
        <v>1778868.505</v>
      </c>
      <c r="G18" s="51">
        <v>9714316</v>
      </c>
      <c r="H18" s="53">
        <v>9399024</v>
      </c>
    </row>
    <row r="19" spans="1:8" ht="15.75" customHeight="1" thickBot="1">
      <c r="A19" s="54" t="s">
        <v>28</v>
      </c>
      <c r="B19" s="55">
        <v>34696</v>
      </c>
      <c r="C19" s="44">
        <v>30</v>
      </c>
      <c r="D19" s="50">
        <v>114955</v>
      </c>
      <c r="E19" s="51">
        <v>11255564</v>
      </c>
      <c r="F19" s="52">
        <f t="shared" si="0"/>
        <v>2419946.26</v>
      </c>
      <c r="G19" s="51">
        <v>12479357</v>
      </c>
      <c r="H19" s="53">
        <v>12294060</v>
      </c>
    </row>
    <row r="20" spans="1:8" ht="18" customHeight="1" thickBot="1">
      <c r="A20" s="56" t="s">
        <v>29</v>
      </c>
      <c r="B20" s="57" t="s">
        <v>1</v>
      </c>
      <c r="C20" s="58"/>
      <c r="D20" s="59">
        <f>SUM(D8:D19)</f>
        <v>2017564</v>
      </c>
      <c r="E20" s="60">
        <f>SUM(E8:E19)</f>
        <v>142201927</v>
      </c>
      <c r="F20" s="60">
        <f>SUM(F8:F19)</f>
        <v>30573414.305</v>
      </c>
      <c r="G20" s="61">
        <f>SUM(G8:G19)</f>
        <v>159144208</v>
      </c>
      <c r="H20" s="61">
        <f>SUM(H8:H19)</f>
        <v>151234284</v>
      </c>
    </row>
    <row r="21" spans="1:8" ht="12.75">
      <c r="A21" s="62"/>
      <c r="B21" s="63"/>
      <c r="C21" s="64"/>
      <c r="D21" s="65"/>
      <c r="E21" s="66"/>
      <c r="F21" s="66"/>
      <c r="G21" s="66"/>
      <c r="H21" s="66"/>
    </row>
    <row r="22" spans="1:14" s="69" customFormat="1" ht="13.5">
      <c r="A22" s="67"/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</row>
    <row r="23" spans="1:14" s="69" customFormat="1" ht="13.5">
      <c r="A23" s="68"/>
      <c r="B23" s="68"/>
      <c r="C23" s="68"/>
      <c r="D23" s="68"/>
      <c r="E23" s="67"/>
      <c r="F23" s="67"/>
      <c r="G23" s="67"/>
      <c r="H23" s="67"/>
      <c r="I23" s="70"/>
      <c r="J23" s="70"/>
      <c r="K23" s="70"/>
      <c r="L23" s="70"/>
      <c r="M23" s="70"/>
      <c r="N23" s="68"/>
    </row>
    <row r="24" spans="1:14" s="69" customFormat="1" ht="13.5">
      <c r="A24" s="67"/>
      <c r="B24" s="67"/>
      <c r="C24" s="67"/>
      <c r="D24" s="67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ht="12.75">
      <c r="A25" s="71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39</v>
      </c>
      <c r="B27" s="2"/>
      <c r="C27" s="3"/>
      <c r="D27" s="3"/>
      <c r="E27" s="3"/>
      <c r="F27" s="5"/>
    </row>
    <row r="28" spans="1:6" ht="15.75">
      <c r="A28" s="1" t="s">
        <v>30</v>
      </c>
      <c r="C28" s="72" t="s">
        <v>31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32</v>
      </c>
    </row>
    <row r="31" spans="1:6" ht="14.25" customHeight="1">
      <c r="A31" s="37" t="s">
        <v>33</v>
      </c>
      <c r="B31" s="20" t="s">
        <v>5</v>
      </c>
      <c r="C31" s="37" t="s">
        <v>34</v>
      </c>
      <c r="D31" s="37" t="s">
        <v>34</v>
      </c>
      <c r="E31" s="37" t="s">
        <v>34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35</v>
      </c>
      <c r="E32" s="31" t="s">
        <v>36</v>
      </c>
      <c r="F32" s="75"/>
    </row>
    <row r="33" spans="1:6" ht="15.75" customHeight="1">
      <c r="A33" s="35" t="s">
        <v>17</v>
      </c>
      <c r="B33" s="36">
        <v>35342</v>
      </c>
      <c r="C33" s="77">
        <f>D8+1318336</f>
        <v>1455934</v>
      </c>
      <c r="D33" s="78">
        <f>E8+74468220</f>
        <v>82161661</v>
      </c>
      <c r="E33" s="79">
        <f aca="true" t="shared" si="1" ref="E33:E44">0.215*D33</f>
        <v>17664757.115</v>
      </c>
      <c r="F33" s="80"/>
    </row>
    <row r="34" spans="1:7" ht="15.75" customHeight="1">
      <c r="A34" s="42" t="s">
        <v>18</v>
      </c>
      <c r="B34" s="43">
        <v>36880</v>
      </c>
      <c r="C34" s="79">
        <f>D9+2491079</f>
        <v>2741232</v>
      </c>
      <c r="D34" s="81">
        <f>E9+108425652</f>
        <v>119776508</v>
      </c>
      <c r="E34" s="79">
        <f t="shared" si="1"/>
        <v>25751949.22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D10+2055652</f>
        <v>2257391</v>
      </c>
      <c r="D35" s="81">
        <f>E10+211384877</f>
        <v>235457083</v>
      </c>
      <c r="E35" s="79">
        <f t="shared" si="1"/>
        <v>50623272.845</v>
      </c>
      <c r="F35" s="80"/>
    </row>
    <row r="36" spans="1:6" ht="15.75" customHeight="1">
      <c r="A36" s="42" t="s">
        <v>20</v>
      </c>
      <c r="B36" s="43">
        <v>34474</v>
      </c>
      <c r="C36" s="79">
        <f>D11+1390467</f>
        <v>1593766</v>
      </c>
      <c r="D36" s="81">
        <f>E11+73605113</f>
        <v>82522015</v>
      </c>
      <c r="E36" s="79">
        <f t="shared" si="1"/>
        <v>17742233.225</v>
      </c>
      <c r="F36" s="80"/>
    </row>
    <row r="37" spans="1:6" ht="15.75" customHeight="1">
      <c r="A37" s="42" t="s">
        <v>21</v>
      </c>
      <c r="B37" s="43">
        <v>38127</v>
      </c>
      <c r="C37" s="79">
        <f>D12+1527807</f>
        <v>1680044</v>
      </c>
      <c r="D37" s="81">
        <f>E12+97420988</f>
        <v>107206741</v>
      </c>
      <c r="E37" s="79">
        <f t="shared" si="1"/>
        <v>23049449.315</v>
      </c>
      <c r="F37" s="80"/>
    </row>
    <row r="38" spans="1:6" ht="16.5" customHeight="1">
      <c r="A38" s="48" t="s">
        <v>37</v>
      </c>
      <c r="B38" s="49">
        <v>35258</v>
      </c>
      <c r="C38" s="82">
        <f>D13+1569347</f>
        <v>1716754</v>
      </c>
      <c r="D38" s="83">
        <f>E13+104827769</f>
        <v>115540996</v>
      </c>
      <c r="E38" s="82">
        <f t="shared" si="1"/>
        <v>24841314.14</v>
      </c>
      <c r="F38" s="75"/>
    </row>
    <row r="39" spans="1:6" ht="15.75" customHeight="1">
      <c r="A39" s="48" t="s">
        <v>23</v>
      </c>
      <c r="B39" s="49">
        <v>34909</v>
      </c>
      <c r="C39" s="82">
        <f>D14+597162</f>
        <v>651912</v>
      </c>
      <c r="D39" s="83">
        <f>E14+24695000</f>
        <v>27067814</v>
      </c>
      <c r="E39" s="82">
        <f t="shared" si="1"/>
        <v>5819580.01</v>
      </c>
      <c r="F39" s="73"/>
    </row>
    <row r="40" spans="1:6" ht="15.75" customHeight="1">
      <c r="A40" s="48" t="s">
        <v>24</v>
      </c>
      <c r="B40" s="49">
        <v>38495</v>
      </c>
      <c r="C40" s="82">
        <f>D15+3509388</f>
        <v>3888626</v>
      </c>
      <c r="D40" s="83">
        <f>E15+228393639</f>
        <v>252847085</v>
      </c>
      <c r="E40" s="82">
        <f t="shared" si="1"/>
        <v>54362123.275</v>
      </c>
      <c r="F40" s="5"/>
    </row>
    <row r="41" spans="1:6" ht="15.75" customHeight="1">
      <c r="A41" s="42" t="s">
        <v>25</v>
      </c>
      <c r="B41" s="43">
        <v>34552</v>
      </c>
      <c r="C41" s="79">
        <f>D16+1810824</f>
        <v>1993895</v>
      </c>
      <c r="D41" s="81">
        <f>E16+135215658</f>
        <v>149226496</v>
      </c>
      <c r="E41" s="79">
        <f t="shared" si="1"/>
        <v>32083696.64</v>
      </c>
      <c r="F41" s="84"/>
    </row>
    <row r="42" spans="1:6" ht="15.75" customHeight="1">
      <c r="A42" s="42" t="s">
        <v>26</v>
      </c>
      <c r="B42" s="43">
        <v>34582</v>
      </c>
      <c r="C42" s="79">
        <f>D17+878263</f>
        <v>970587</v>
      </c>
      <c r="D42" s="81">
        <f>E17+91652684</f>
        <v>100955757</v>
      </c>
      <c r="E42" s="79">
        <f t="shared" si="1"/>
        <v>21705487.755</v>
      </c>
      <c r="F42" s="84"/>
    </row>
    <row r="43" spans="1:6" ht="16.5" customHeight="1">
      <c r="A43" s="48" t="s">
        <v>27</v>
      </c>
      <c r="B43" s="49">
        <v>34607</v>
      </c>
      <c r="C43" s="82">
        <f>D18+905030</f>
        <v>1005823</v>
      </c>
      <c r="D43" s="83">
        <f>E18+78516810</f>
        <v>86790617</v>
      </c>
      <c r="E43" s="82">
        <f t="shared" si="1"/>
        <v>18659982.655</v>
      </c>
      <c r="F43" s="5"/>
    </row>
    <row r="44" spans="1:6" ht="15.75" customHeight="1" thickBot="1">
      <c r="A44" s="54" t="s">
        <v>28</v>
      </c>
      <c r="B44" s="55">
        <v>34696</v>
      </c>
      <c r="C44" s="82">
        <f>D19+1071680</f>
        <v>1186635</v>
      </c>
      <c r="D44" s="83">
        <f>E19+104800702</f>
        <v>116056266</v>
      </c>
      <c r="E44" s="82">
        <f t="shared" si="1"/>
        <v>24952097.19</v>
      </c>
      <c r="F44" s="5"/>
    </row>
    <row r="45" spans="1:6" ht="18" customHeight="1" thickBot="1">
      <c r="A45" s="56" t="s">
        <v>29</v>
      </c>
      <c r="B45" s="85"/>
      <c r="C45" s="59">
        <f>SUM(C33:C44)</f>
        <v>21142599</v>
      </c>
      <c r="D45" s="60">
        <f>SUM(D33:D44)</f>
        <v>1475609039</v>
      </c>
      <c r="E45" s="60">
        <f>SUM(E33:E44)</f>
        <v>317255943.38500005</v>
      </c>
      <c r="F45" s="84"/>
    </row>
    <row r="46" spans="1:6" ht="12.75">
      <c r="A46" s="4"/>
      <c r="B46" s="14"/>
      <c r="C46" s="4"/>
      <c r="D46" s="4"/>
      <c r="E46" s="4"/>
      <c r="F46" s="5"/>
    </row>
  </sheetData>
  <printOptions horizontalCentered="1"/>
  <pageMargins left="0" right="0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2007-05-14T16:06:39Z</dcterms:created>
  <dcterms:modified xsi:type="dcterms:W3CDTF">2007-05-14T16:06:58Z</dcterms:modified>
  <cp:category/>
  <cp:version/>
  <cp:contentType/>
  <cp:contentStatus/>
</cp:coreProperties>
</file>