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09"/>
  <workbookPr/>
  <mc:AlternateContent xmlns:mc="http://schemas.openxmlformats.org/markup-compatibility/2006">
    <mc:Choice Requires="x15">
      <x15ac:absPath xmlns:x15ac="http://schemas.microsoft.com/office/spreadsheetml/2010/11/ac" url="C:\Users\jtraylor\Downloads\"/>
    </mc:Choice>
  </mc:AlternateContent>
  <xr:revisionPtr revIDLastSave="102" documentId="11_5800DEECD8A8669FA424976954228016E383E78D" xr6:coauthVersionLast="47" xr6:coauthVersionMax="47" xr10:uidLastSave="{0C3AFB80-7D2A-43AA-9C37-84B568E0645B}"/>
  <bookViews>
    <workbookView xWindow="0" yWindow="0" windowWidth="28800" windowHeight="12450" xr2:uid="{00000000-000D-0000-FFFF-FFFF00000000}"/>
  </bookViews>
  <sheets>
    <sheet name="Mobile" sheetId="1" r:id="rId1"/>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D17" i="1"/>
  <c r="E17" i="1"/>
  <c r="F17" i="1"/>
  <c r="C17" i="1"/>
  <c r="B4" i="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G15" i="1"/>
  <c r="C15" i="1" l="1"/>
  <c r="C33" i="1" s="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5" i="1"/>
  <c r="G56" i="1"/>
  <c r="G57" i="1"/>
  <c r="G58" i="1"/>
  <c r="G59" i="1"/>
  <c r="G60" i="1"/>
  <c r="C61" i="1"/>
  <c r="D61" i="1"/>
  <c r="E61" i="1"/>
  <c r="F61" i="1"/>
  <c r="I61" i="1"/>
  <c r="J61" i="1"/>
  <c r="K61" i="1"/>
  <c r="L61" i="1"/>
  <c r="M61" i="1"/>
  <c r="N61" i="1"/>
  <c r="C37" i="1" l="1"/>
  <c r="H15" i="1"/>
  <c r="E33" i="1"/>
  <c r="G61" i="1"/>
  <c r="B15" i="1"/>
  <c r="G33" i="1" l="1"/>
  <c r="E37" i="1"/>
  <c r="G37" i="1"/>
</calcChain>
</file>

<file path=xl/sharedStrings.xml><?xml version="1.0" encoding="utf-8"?>
<sst xmlns="http://schemas.openxmlformats.org/spreadsheetml/2006/main" count="38" uniqueCount="26">
  <si>
    <r>
      <t xml:space="preserve">Net Proceeds by Sport/Type </t>
    </r>
    <r>
      <rPr>
        <b/>
        <i/>
        <vertAlign val="superscript"/>
        <sz val="11"/>
        <color theme="1"/>
        <rFont val="Calibri"/>
        <family val="2"/>
        <scheme val="minor"/>
      </rPr>
      <t>2</t>
    </r>
  </si>
  <si>
    <t>August</t>
  </si>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</sst>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18">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scheme val="minor"/>
    </font>
    <font>
      <sz val="12"/>
      <color rgb="FFFF0000"/>
      <name val="Calibri"/>
      <scheme val="minor"/>
    </font>
    <font>
      <sz val="12"/>
      <color rgb="FF000000"/>
      <name val="Calibri"/>
      <family val="2"/>
    </font>
    <font>
      <sz val="12"/>
      <color rgb="FFFF0000"/>
      <name val="Calibri"/>
      <family val="2"/>
    </font>
    <font>
      <sz val="12"/>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75">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0" fontId="8" fillId="2" borderId="0" xfId="0" applyFont="1" applyFill="1"/>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14" fillId="0" borderId="0" xfId="0" applyNumberFormat="1" applyFont="1" applyFill="1" applyBorder="1" applyAlignment="1"/>
    <xf numFmtId="40" fontId="13" fillId="0" borderId="0" xfId="0" applyNumberFormat="1" applyFont="1" applyFill="1" applyBorder="1" applyAlignment="1"/>
    <xf numFmtId="40" fontId="5" fillId="0" borderId="0" xfId="0" applyNumberFormat="1" applyFont="1" applyAlignment="1">
      <alignment horizontal="center"/>
    </xf>
    <xf numFmtId="40" fontId="15" fillId="0" borderId="0" xfId="0" applyNumberFormat="1" applyFont="1" applyFill="1" applyBorder="1" applyAlignment="1"/>
    <xf numFmtId="40" fontId="16" fillId="0" borderId="0" xfId="0" applyNumberFormat="1" applyFont="1" applyFill="1" applyBorder="1" applyAlignment="1"/>
    <xf numFmtId="17" fontId="5" fillId="2" borderId="0" xfId="0" applyNumberFormat="1" applyFont="1" applyFill="1" applyAlignment="1">
      <alignment horizontal="center"/>
    </xf>
    <xf numFmtId="164" fontId="5" fillId="2" borderId="0" xfId="0" applyNumberFormat="1" applyFont="1" applyFill="1" applyAlignment="1">
      <alignment horizontal="center" wrapText="1"/>
    </xf>
    <xf numFmtId="38" fontId="5" fillId="2" borderId="0" xfId="0" applyNumberFormat="1" applyFont="1" applyFill="1" applyBorder="1"/>
    <xf numFmtId="164" fontId="5" fillId="2" borderId="0" xfId="0" applyNumberFormat="1" applyFont="1" applyFill="1" applyBorder="1" applyAlignment="1">
      <alignment horizontal="center"/>
    </xf>
    <xf numFmtId="164" fontId="17" fillId="2" borderId="0" xfId="0" applyNumberFormat="1" applyFont="1" applyFill="1" applyAlignment="1">
      <alignment horizontal="center" wrapText="1"/>
    </xf>
    <xf numFmtId="0" fontId="2" fillId="0" borderId="0" xfId="0" applyFont="1" applyBorder="1" applyAlignment="1">
      <alignment horizontal="center"/>
    </xf>
    <xf numFmtId="38" fontId="8" fillId="3" borderId="3" xfId="0" applyNumberFormat="1" applyFont="1" applyFill="1" applyBorder="1" applyAlignment="1"/>
    <xf numFmtId="38" fontId="8" fillId="3" borderId="2" xfId="0" applyNumberFormat="1" applyFont="1" applyFill="1" applyBorder="1" applyAlignment="1"/>
    <xf numFmtId="164" fontId="8" fillId="3" borderId="3"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164" fontId="8" fillId="3" borderId="3" xfId="0" applyNumberFormat="1" applyFont="1" applyFill="1" applyBorder="1" applyAlignment="1">
      <alignment horizontal="center"/>
    </xf>
    <xf numFmtId="164" fontId="8" fillId="3" borderId="2" xfId="0" applyNumberFormat="1" applyFont="1" applyFill="1" applyBorder="1" applyAlignment="1">
      <alignment horizontal="center"/>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0" xfId="0" applyNumberFormat="1" applyFont="1" applyFill="1" applyBorder="1" applyAlignment="1">
      <alignment horizontal="center"/>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2"/>
  <sheetViews>
    <sheetView tabSelected="1" zoomScale="80" zoomScaleNormal="80" workbookViewId="0">
      <selection activeCell="C17" sqref="C17:C18"/>
    </sheetView>
  </sheetViews>
  <sheetFormatPr defaultRowHeight="15"/>
  <cols>
    <col min="1" max="2" width="12.140625" customWidth="1"/>
    <col min="3" max="3" width="19.7109375" bestFit="1" customWidth="1"/>
    <col min="4" max="4" width="16.85546875" bestFit="1" customWidth="1"/>
    <col min="5" max="5" width="17.42578125" bestFit="1" customWidth="1"/>
    <col min="6" max="6" width="16" bestFit="1" customWidth="1"/>
    <col min="7" max="7" width="9.85546875" customWidth="1"/>
    <col min="8" max="8" width="11.7109375" bestFit="1" customWidth="1"/>
    <col min="9" max="11" width="16" bestFit="1" customWidth="1"/>
    <col min="12" max="12" width="14.5703125" bestFit="1" customWidth="1"/>
    <col min="13" max="13" width="17.42578125" bestFit="1" customWidth="1"/>
    <col min="14" max="14" width="16" bestFit="1" customWidth="1"/>
  </cols>
  <sheetData>
    <row r="1" spans="1:15" s="18" customFormat="1" ht="17.25">
      <c r="A1"/>
      <c r="B1"/>
      <c r="C1"/>
      <c r="D1"/>
      <c r="E1"/>
      <c r="F1"/>
      <c r="G1" s="32"/>
      <c r="H1" s="32"/>
      <c r="I1" s="64" t="s">
        <v>0</v>
      </c>
      <c r="J1" s="64"/>
      <c r="K1" s="64"/>
      <c r="L1" s="64"/>
      <c r="M1" s="64"/>
      <c r="N1" s="64"/>
    </row>
    <row r="2" spans="1:15" ht="81">
      <c r="A2" s="34" t="s">
        <v>1</v>
      </c>
      <c r="B2" s="34" t="s">
        <v>2</v>
      </c>
      <c r="C2" s="34" t="s">
        <v>3</v>
      </c>
      <c r="D2" s="47" t="s">
        <v>4</v>
      </c>
      <c r="E2" s="34" t="s">
        <v>5</v>
      </c>
      <c r="F2" s="34" t="s">
        <v>6</v>
      </c>
      <c r="G2" s="47" t="s">
        <v>7</v>
      </c>
      <c r="H2" s="34" t="s">
        <v>8</v>
      </c>
      <c r="I2" s="47" t="s">
        <v>9</v>
      </c>
      <c r="J2" s="47" t="s">
        <v>10</v>
      </c>
      <c r="K2" s="47" t="s">
        <v>11</v>
      </c>
      <c r="L2" s="47" t="s">
        <v>12</v>
      </c>
      <c r="M2" s="47" t="s">
        <v>13</v>
      </c>
      <c r="N2" s="47" t="s">
        <v>14</v>
      </c>
    </row>
    <row r="3" spans="1:15" ht="18.75" hidden="1">
      <c r="A3" s="29">
        <v>45809</v>
      </c>
      <c r="B3" s="42">
        <f>(C3-C20)/C20</f>
        <v>-1</v>
      </c>
      <c r="C3" s="43"/>
      <c r="D3" s="43"/>
      <c r="E3" s="43"/>
      <c r="F3" s="43"/>
      <c r="G3" s="28" t="e">
        <f>E3/C3</f>
        <v>#DIV/0!</v>
      </c>
      <c r="H3" s="52">
        <f>(E3-E20)/E20</f>
        <v>-1</v>
      </c>
      <c r="I3" s="27"/>
      <c r="J3" s="27"/>
      <c r="K3" s="27"/>
      <c r="L3" s="27"/>
      <c r="M3" s="27"/>
      <c r="N3" s="27"/>
    </row>
    <row r="4" spans="1:15" ht="18.75" hidden="1">
      <c r="A4" s="29">
        <v>45778</v>
      </c>
      <c r="B4" s="42">
        <f t="shared" ref="B4:B14" si="0">(C4-C21)/C21</f>
        <v>-1</v>
      </c>
      <c r="C4" s="43"/>
      <c r="D4" s="43"/>
      <c r="E4" s="43"/>
      <c r="F4" s="43"/>
      <c r="G4" s="28" t="e">
        <f t="shared" ref="G4:G14" si="1">E4/C4</f>
        <v>#DIV/0!</v>
      </c>
      <c r="H4" s="52">
        <f t="shared" ref="H4:H14" si="2">(E4-E21)/E21</f>
        <v>-1</v>
      </c>
      <c r="I4" s="27"/>
      <c r="J4" s="27"/>
      <c r="K4" s="27"/>
      <c r="L4" s="27"/>
      <c r="M4" s="27"/>
      <c r="N4" s="27"/>
    </row>
    <row r="5" spans="1:15" ht="18.75" hidden="1">
      <c r="A5" s="29">
        <v>45748</v>
      </c>
      <c r="B5" s="42">
        <f t="shared" si="0"/>
        <v>-1</v>
      </c>
      <c r="C5" s="43"/>
      <c r="D5" s="43"/>
      <c r="E5" s="43"/>
      <c r="F5" s="43"/>
      <c r="G5" s="28" t="e">
        <f t="shared" si="1"/>
        <v>#DIV/0!</v>
      </c>
      <c r="H5" s="52">
        <f t="shared" si="2"/>
        <v>-1</v>
      </c>
      <c r="I5" s="27"/>
      <c r="J5" s="27"/>
      <c r="K5" s="27"/>
      <c r="L5" s="27"/>
      <c r="M5" s="27"/>
      <c r="N5" s="27"/>
    </row>
    <row r="6" spans="1:15" ht="18.75" hidden="1">
      <c r="A6" s="29">
        <v>45717</v>
      </c>
      <c r="B6" s="42">
        <f t="shared" si="0"/>
        <v>-1</v>
      </c>
      <c r="C6" s="43"/>
      <c r="D6" s="43"/>
      <c r="E6" s="43"/>
      <c r="F6" s="43"/>
      <c r="G6" s="28" t="e">
        <f t="shared" si="1"/>
        <v>#DIV/0!</v>
      </c>
      <c r="H6" s="52">
        <f t="shared" si="2"/>
        <v>-1</v>
      </c>
      <c r="I6" s="27"/>
      <c r="J6" s="27"/>
      <c r="K6" s="27"/>
      <c r="L6" s="27"/>
      <c r="M6" s="27"/>
      <c r="N6" s="27"/>
    </row>
    <row r="7" spans="1:15" s="31" customFormat="1" ht="18.75" hidden="1">
      <c r="A7" s="29">
        <v>45689</v>
      </c>
      <c r="B7" s="42">
        <f t="shared" si="0"/>
        <v>-1</v>
      </c>
      <c r="C7" s="43"/>
      <c r="D7" s="43"/>
      <c r="E7" s="43"/>
      <c r="F7" s="43"/>
      <c r="G7" s="28" t="e">
        <f t="shared" si="1"/>
        <v>#DIV/0!</v>
      </c>
      <c r="H7" s="52">
        <f t="shared" si="2"/>
        <v>-1</v>
      </c>
      <c r="I7" s="27"/>
      <c r="J7" s="27"/>
      <c r="K7" s="27"/>
      <c r="L7" s="27"/>
      <c r="M7" s="27"/>
      <c r="N7" s="27"/>
    </row>
    <row r="8" spans="1:15" ht="18.75" hidden="1">
      <c r="A8" s="29">
        <v>45658</v>
      </c>
      <c r="B8" s="42">
        <f t="shared" si="0"/>
        <v>-1</v>
      </c>
      <c r="C8" s="43"/>
      <c r="D8" s="43"/>
      <c r="E8" s="43"/>
      <c r="F8" s="43"/>
      <c r="G8" s="28" t="e">
        <f t="shared" si="1"/>
        <v>#DIV/0!</v>
      </c>
      <c r="H8" s="52">
        <f t="shared" si="2"/>
        <v>-1</v>
      </c>
      <c r="I8" s="27"/>
      <c r="J8" s="27"/>
      <c r="K8" s="27"/>
      <c r="L8" s="27"/>
      <c r="M8" s="27"/>
      <c r="N8" s="27"/>
    </row>
    <row r="9" spans="1:15" ht="18.75" hidden="1">
      <c r="A9" s="29">
        <v>45627</v>
      </c>
      <c r="B9" s="42">
        <f t="shared" si="0"/>
        <v>-1</v>
      </c>
      <c r="C9" s="43"/>
      <c r="D9" s="43"/>
      <c r="E9" s="43"/>
      <c r="F9" s="43"/>
      <c r="G9" s="28" t="e">
        <f t="shared" si="1"/>
        <v>#DIV/0!</v>
      </c>
      <c r="H9" s="52">
        <f t="shared" si="2"/>
        <v>-1</v>
      </c>
      <c r="I9" s="27"/>
      <c r="J9" s="27"/>
      <c r="K9" s="27"/>
      <c r="L9" s="27"/>
      <c r="M9" s="27"/>
      <c r="N9" s="27"/>
    </row>
    <row r="10" spans="1:15" ht="18.75" hidden="1">
      <c r="A10" s="29">
        <v>45597</v>
      </c>
      <c r="B10" s="42">
        <f t="shared" si="0"/>
        <v>-1</v>
      </c>
      <c r="C10" s="43"/>
      <c r="D10" s="43"/>
      <c r="E10" s="43"/>
      <c r="F10" s="43"/>
      <c r="G10" s="28" t="e">
        <f t="shared" si="1"/>
        <v>#DIV/0!</v>
      </c>
      <c r="H10" s="52">
        <f t="shared" si="2"/>
        <v>-1</v>
      </c>
      <c r="I10" s="27"/>
      <c r="J10" s="27"/>
      <c r="K10" s="27"/>
      <c r="L10" s="27"/>
      <c r="M10" s="27"/>
      <c r="N10" s="27"/>
    </row>
    <row r="11" spans="1:15" ht="18.75" hidden="1">
      <c r="A11" s="29">
        <v>45566</v>
      </c>
      <c r="B11" s="42">
        <f t="shared" si="0"/>
        <v>-1</v>
      </c>
      <c r="C11" s="43"/>
      <c r="D11" s="43"/>
      <c r="E11" s="43"/>
      <c r="F11" s="43"/>
      <c r="G11" s="28" t="e">
        <f t="shared" si="1"/>
        <v>#DIV/0!</v>
      </c>
      <c r="H11" s="52">
        <f t="shared" si="2"/>
        <v>-1</v>
      </c>
      <c r="I11" s="27"/>
      <c r="J11" s="27"/>
      <c r="K11" s="27"/>
      <c r="L11" s="27"/>
      <c r="M11" s="27"/>
      <c r="N11" s="27"/>
    </row>
    <row r="12" spans="1:15" ht="18.75" hidden="1">
      <c r="A12" s="29">
        <v>45536</v>
      </c>
      <c r="B12" s="42">
        <f t="shared" si="0"/>
        <v>-1</v>
      </c>
      <c r="C12" s="43"/>
      <c r="D12" s="43"/>
      <c r="E12" s="43"/>
      <c r="F12" s="43"/>
      <c r="G12" s="28" t="e">
        <f t="shared" si="1"/>
        <v>#DIV/0!</v>
      </c>
      <c r="H12" s="52">
        <f t="shared" si="2"/>
        <v>-1</v>
      </c>
      <c r="I12" s="27"/>
      <c r="J12" s="27"/>
      <c r="K12" s="27"/>
      <c r="L12" s="27"/>
      <c r="M12" s="27"/>
      <c r="N12" s="27"/>
      <c r="O12" s="30"/>
    </row>
    <row r="13" spans="1:15" ht="18.75">
      <c r="A13" s="29">
        <v>45505</v>
      </c>
      <c r="B13" s="42">
        <f t="shared" si="0"/>
        <v>0.57146622005452474</v>
      </c>
      <c r="C13" s="27">
        <v>218203499</v>
      </c>
      <c r="D13" s="27">
        <v>-1624592</v>
      </c>
      <c r="E13" s="27">
        <v>22740765</v>
      </c>
      <c r="F13" s="27">
        <v>3430226</v>
      </c>
      <c r="G13" s="28">
        <f t="shared" si="1"/>
        <v>0.10421815004900541</v>
      </c>
      <c r="H13" s="52">
        <f t="shared" si="2"/>
        <v>0.51215185293682453</v>
      </c>
      <c r="I13" s="27">
        <v>2050984</v>
      </c>
      <c r="J13" s="27">
        <v>579552</v>
      </c>
      <c r="K13" s="27">
        <v>2090343</v>
      </c>
      <c r="L13" s="27">
        <v>553132</v>
      </c>
      <c r="M13" s="27">
        <v>12996474</v>
      </c>
      <c r="N13" s="27">
        <v>4470280</v>
      </c>
    </row>
    <row r="14" spans="1:15" ht="15.75">
      <c r="A14" s="59">
        <v>45474</v>
      </c>
      <c r="B14" s="60">
        <f t="shared" si="0"/>
        <v>0.40577576411203975</v>
      </c>
      <c r="C14" s="61">
        <v>172237023</v>
      </c>
      <c r="D14" s="61">
        <v>-1004152</v>
      </c>
      <c r="E14" s="61">
        <v>22459969</v>
      </c>
      <c r="F14" s="61">
        <v>3359950</v>
      </c>
      <c r="G14" s="62">
        <f t="shared" si="1"/>
        <v>0.13040151651947676</v>
      </c>
      <c r="H14" s="63">
        <f t="shared" si="2"/>
        <v>0.43077289621471615</v>
      </c>
      <c r="I14" s="61">
        <v>2581503</v>
      </c>
      <c r="J14" s="61">
        <v>1621800</v>
      </c>
      <c r="K14" s="61">
        <v>279093</v>
      </c>
      <c r="L14" s="61">
        <v>545227</v>
      </c>
      <c r="M14" s="61">
        <v>14726162</v>
      </c>
      <c r="N14" s="61">
        <v>2907582</v>
      </c>
    </row>
    <row r="15" spans="1:15" ht="31.5">
      <c r="A15" s="44" t="s">
        <v>15</v>
      </c>
      <c r="B15" s="73">
        <f>(C15-C17)/C17</f>
        <v>0.49379773000705351</v>
      </c>
      <c r="C15" s="69">
        <f>SUM(C3:C14)</f>
        <v>390440522</v>
      </c>
      <c r="D15" s="69">
        <f>SUM(D3:D14)</f>
        <v>-2628744</v>
      </c>
      <c r="E15" s="69">
        <f>SUM(E3:E14)</f>
        <v>45200734</v>
      </c>
      <c r="F15" s="69">
        <f>SUM(F3:F14)</f>
        <v>6790176</v>
      </c>
      <c r="G15" s="74" t="e">
        <f>E42/C42</f>
        <v>#DIV/0!</v>
      </c>
      <c r="H15" s="73">
        <f>(E15-E17)/E17</f>
        <v>0.47058983379777786</v>
      </c>
      <c r="I15" s="69">
        <f t="shared" ref="I15:N15" si="3">SUM(I3:I14)</f>
        <v>4632487</v>
      </c>
      <c r="J15" s="69">
        <f t="shared" si="3"/>
        <v>2201352</v>
      </c>
      <c r="K15" s="69">
        <f t="shared" si="3"/>
        <v>2369436</v>
      </c>
      <c r="L15" s="69">
        <f t="shared" si="3"/>
        <v>1098359</v>
      </c>
      <c r="M15" s="69">
        <f t="shared" si="3"/>
        <v>27722636</v>
      </c>
      <c r="N15" s="69">
        <f t="shared" si="3"/>
        <v>7377862</v>
      </c>
    </row>
    <row r="16" spans="1:15" ht="18.75" customHeight="1">
      <c r="A16" s="39" t="str">
        <f>A2</f>
        <v>August</v>
      </c>
      <c r="B16" s="68"/>
      <c r="C16" s="66"/>
      <c r="D16" s="66"/>
      <c r="E16" s="66"/>
      <c r="F16" s="66"/>
      <c r="G16" s="71"/>
      <c r="H16" s="68"/>
      <c r="I16" s="66"/>
      <c r="J16" s="66"/>
      <c r="K16" s="66"/>
      <c r="L16" s="66"/>
      <c r="M16" s="66"/>
      <c r="N16" s="66"/>
    </row>
    <row r="17" spans="1:14" ht="36.75" customHeight="1">
      <c r="A17" s="44" t="s">
        <v>16</v>
      </c>
      <c r="B17" s="67"/>
      <c r="C17" s="65">
        <f>SUM(C30:C31)</f>
        <v>261374424.5</v>
      </c>
      <c r="D17" s="65">
        <f t="shared" ref="D17:F17" si="4">SUM(D30:D31)</f>
        <v>-1817633.93</v>
      </c>
      <c r="E17" s="65">
        <f t="shared" si="4"/>
        <v>30736465.710000001</v>
      </c>
      <c r="F17" s="65">
        <f t="shared" si="4"/>
        <v>3930977.14</v>
      </c>
      <c r="G17" s="70">
        <f>E17/C17</f>
        <v>0.11759553662833604</v>
      </c>
      <c r="H17" s="67"/>
      <c r="I17" s="65">
        <f t="shared" ref="I17:N17" si="5">SUM(I30:I31)</f>
        <v>4116419.9</v>
      </c>
      <c r="J17" s="65">
        <f t="shared" si="5"/>
        <v>1514515.0499999998</v>
      </c>
      <c r="K17" s="65">
        <f t="shared" si="5"/>
        <v>2930224.5599999996</v>
      </c>
      <c r="L17" s="65">
        <f t="shared" si="5"/>
        <v>1197346.29</v>
      </c>
      <c r="M17" s="65">
        <f t="shared" si="5"/>
        <v>18175170.289999999</v>
      </c>
      <c r="N17" s="65">
        <f t="shared" si="5"/>
        <v>2979414.48</v>
      </c>
    </row>
    <row r="18" spans="1:14" ht="17.25" customHeight="1">
      <c r="A18" s="39" t="str">
        <f>A2</f>
        <v>August</v>
      </c>
      <c r="B18" s="68"/>
      <c r="C18" s="66"/>
      <c r="D18" s="66"/>
      <c r="E18" s="66"/>
      <c r="F18" s="66"/>
      <c r="G18" s="71"/>
      <c r="H18" s="68"/>
      <c r="I18" s="66"/>
      <c r="J18" s="66"/>
      <c r="K18" s="66"/>
      <c r="L18" s="66"/>
      <c r="M18" s="66"/>
      <c r="N18" s="66"/>
    </row>
    <row r="19" spans="1:14" ht="15.75">
      <c r="A19" s="41"/>
      <c r="B19" s="40"/>
      <c r="C19" s="36"/>
      <c r="D19" s="36"/>
      <c r="E19" s="36"/>
      <c r="F19" s="36"/>
      <c r="G19" s="37"/>
      <c r="H19" s="38"/>
      <c r="I19" s="36"/>
      <c r="J19" s="36"/>
      <c r="K19" s="36"/>
      <c r="L19" s="36"/>
      <c r="M19" s="36"/>
      <c r="N19" s="36"/>
    </row>
    <row r="20" spans="1:14" ht="15" hidden="1" customHeight="1">
      <c r="A20" s="35">
        <v>45444</v>
      </c>
      <c r="B20" s="53">
        <v>0.34399999999999997</v>
      </c>
      <c r="C20" s="55">
        <v>195824917.5</v>
      </c>
      <c r="D20" s="54">
        <v>-975464.85</v>
      </c>
      <c r="E20" s="55">
        <v>24811390.620000001</v>
      </c>
      <c r="F20" s="55">
        <v>3734081.91</v>
      </c>
      <c r="G20" s="37">
        <f>E20/C20</f>
        <v>0.12670190768751377</v>
      </c>
      <c r="H20" s="56"/>
      <c r="I20" s="57">
        <v>2205909.2999999998</v>
      </c>
      <c r="J20" s="57">
        <v>2952720.61</v>
      </c>
      <c r="K20" s="57">
        <v>189700.26</v>
      </c>
      <c r="L20" s="57">
        <v>585827.23</v>
      </c>
      <c r="M20" s="57">
        <v>15556280.24</v>
      </c>
      <c r="N20" s="57">
        <v>3528942.68</v>
      </c>
    </row>
    <row r="21" spans="1:14" ht="15.75" hidden="1">
      <c r="A21" s="35">
        <v>45413</v>
      </c>
      <c r="B21" s="53">
        <v>0.34</v>
      </c>
      <c r="C21" s="55">
        <v>238268986.63</v>
      </c>
      <c r="D21" s="54">
        <v>-1177898.95</v>
      </c>
      <c r="E21" s="55">
        <v>31242415.809999999</v>
      </c>
      <c r="F21" s="55">
        <v>5523167.4299999997</v>
      </c>
      <c r="G21" s="37">
        <f>E21/C21</f>
        <v>0.13112246059330965</v>
      </c>
      <c r="H21" s="56"/>
      <c r="I21" s="57">
        <v>1821620.69</v>
      </c>
      <c r="J21" s="57">
        <v>2186388.5</v>
      </c>
      <c r="K21" s="57">
        <v>168900.14</v>
      </c>
      <c r="L21" s="57">
        <v>643511.68000000005</v>
      </c>
      <c r="M21" s="57">
        <v>21340451.43</v>
      </c>
      <c r="N21" s="57">
        <v>5441990.75</v>
      </c>
    </row>
    <row r="22" spans="1:14" ht="15.75" hidden="1">
      <c r="A22" s="35">
        <v>45383</v>
      </c>
      <c r="B22" s="53">
        <v>0.38500000000000001</v>
      </c>
      <c r="C22" s="55">
        <v>263246414.12</v>
      </c>
      <c r="D22" s="54">
        <v>-3898682.84</v>
      </c>
      <c r="E22" s="55">
        <v>35143718.009999998</v>
      </c>
      <c r="F22" s="55">
        <v>5268295.46</v>
      </c>
      <c r="G22" s="37">
        <f t="shared" ref="G22:G37" si="6">E22/C22</f>
        <v>0.13350122214382701</v>
      </c>
      <c r="H22" s="56"/>
      <c r="I22" s="57">
        <v>2020856.55</v>
      </c>
      <c r="J22" s="57">
        <v>5800471.8300000001</v>
      </c>
      <c r="K22" s="57">
        <v>30364.19</v>
      </c>
      <c r="L22" s="57">
        <v>657464.06999999995</v>
      </c>
      <c r="M22" s="57">
        <v>26866904.120000001</v>
      </c>
      <c r="N22" s="57">
        <v>383118.29</v>
      </c>
    </row>
    <row r="23" spans="1:14" ht="15.75" hidden="1">
      <c r="A23" s="35">
        <v>45352</v>
      </c>
      <c r="B23" s="53">
        <v>0.43099999999999999</v>
      </c>
      <c r="C23" s="55">
        <v>319378657.93000001</v>
      </c>
      <c r="D23" s="54">
        <v>-3873926.31</v>
      </c>
      <c r="E23" s="55">
        <v>31668933.030000001</v>
      </c>
      <c r="F23" s="55">
        <v>4743388.8899999997</v>
      </c>
      <c r="G23" s="37">
        <f t="shared" si="6"/>
        <v>9.9157950112436929E-2</v>
      </c>
      <c r="H23" s="56"/>
      <c r="I23" s="57">
        <v>442012.2</v>
      </c>
      <c r="J23" s="57">
        <v>7260911.3899999997</v>
      </c>
      <c r="K23" s="57">
        <v>157443.73000000001</v>
      </c>
      <c r="L23" s="57">
        <v>496933.95</v>
      </c>
      <c r="M23" s="57">
        <v>22780056.670000002</v>
      </c>
      <c r="N23" s="57">
        <v>1255574.55</v>
      </c>
    </row>
    <row r="24" spans="1:14" ht="15.75" hidden="1">
      <c r="A24" s="35">
        <v>45323</v>
      </c>
      <c r="B24" s="53">
        <v>0.44</v>
      </c>
      <c r="C24" s="55">
        <v>253069041.38</v>
      </c>
      <c r="D24" s="54">
        <v>-6096964.2800000003</v>
      </c>
      <c r="E24" s="55">
        <v>24260571.98</v>
      </c>
      <c r="F24" s="55">
        <v>3637637.53</v>
      </c>
      <c r="G24" s="37">
        <f t="shared" si="6"/>
        <v>9.5865428057520227E-2</v>
      </c>
      <c r="H24" s="56"/>
      <c r="I24" s="57">
        <v>63475.59</v>
      </c>
      <c r="J24" s="57">
        <v>4402098.34</v>
      </c>
      <c r="K24" s="58">
        <v>-1704067.37</v>
      </c>
      <c r="L24" s="57">
        <v>436994.14</v>
      </c>
      <c r="M24" s="57">
        <v>19968882.550000001</v>
      </c>
      <c r="N24" s="57">
        <v>1963364.27</v>
      </c>
    </row>
    <row r="25" spans="1:14" ht="15.75" hidden="1" customHeight="1">
      <c r="A25" s="35">
        <v>45292</v>
      </c>
      <c r="B25" s="53">
        <v>0.29599999999999999</v>
      </c>
      <c r="C25" s="55">
        <v>317844143.80000001</v>
      </c>
      <c r="D25" s="54">
        <v>-13786733.74</v>
      </c>
      <c r="E25" s="55">
        <v>35668766.43</v>
      </c>
      <c r="F25" s="55">
        <v>5341122.78</v>
      </c>
      <c r="G25" s="37">
        <f t="shared" si="6"/>
        <v>0.11222093320191605</v>
      </c>
      <c r="H25" s="56"/>
      <c r="I25" s="57">
        <v>5153.63</v>
      </c>
      <c r="J25" s="57">
        <v>2466484.81</v>
      </c>
      <c r="K25" s="57">
        <v>4344823.29</v>
      </c>
      <c r="L25" s="57">
        <v>195276.04</v>
      </c>
      <c r="M25" s="57">
        <v>28905447.219999999</v>
      </c>
      <c r="N25" s="57">
        <v>682645.97</v>
      </c>
    </row>
    <row r="26" spans="1:14" ht="15.75" hidden="1" customHeight="1">
      <c r="A26" s="35">
        <v>45261</v>
      </c>
      <c r="B26" s="53">
        <v>0.57699999999999996</v>
      </c>
      <c r="C26" s="55">
        <v>344928425.14999998</v>
      </c>
      <c r="D26" s="54">
        <v>-681308.82</v>
      </c>
      <c r="E26" s="55">
        <v>51282331.549999997</v>
      </c>
      <c r="F26" s="55">
        <v>7183032.0800000001</v>
      </c>
      <c r="G26" s="37">
        <f t="shared" si="6"/>
        <v>0.1486752839453539</v>
      </c>
      <c r="H26" s="56"/>
      <c r="I26" s="57">
        <v>17048.310000000001</v>
      </c>
      <c r="J26" s="57">
        <v>4468036.1399999997</v>
      </c>
      <c r="K26" s="57">
        <v>4937515.79</v>
      </c>
      <c r="L26" s="57">
        <v>542356.67000000004</v>
      </c>
      <c r="M26" s="57">
        <v>40260906.670000002</v>
      </c>
      <c r="N26" s="57">
        <v>892082.97</v>
      </c>
    </row>
    <row r="27" spans="1:14" ht="15.75" hidden="1" customHeight="1">
      <c r="A27" s="35">
        <v>45231</v>
      </c>
      <c r="B27" s="53">
        <v>0.38200000000000001</v>
      </c>
      <c r="C27" s="55">
        <v>322939358.80000001</v>
      </c>
      <c r="D27" s="54">
        <v>-9842742.9399999995</v>
      </c>
      <c r="E27" s="55">
        <v>18107946.469999999</v>
      </c>
      <c r="F27" s="55">
        <v>3086447.97</v>
      </c>
      <c r="G27" s="37">
        <f t="shared" si="6"/>
        <v>5.6072280991969314E-2</v>
      </c>
      <c r="H27" s="56"/>
      <c r="I27" s="58">
        <v>-975634.22</v>
      </c>
      <c r="J27" s="57">
        <v>4006332.69</v>
      </c>
      <c r="K27" s="57">
        <v>4467445.0199999996</v>
      </c>
      <c r="L27" s="57">
        <v>641341.81999999995</v>
      </c>
      <c r="M27" s="57">
        <v>12518395.710000001</v>
      </c>
      <c r="N27" s="57">
        <v>1313716.03</v>
      </c>
    </row>
    <row r="28" spans="1:14" ht="15.75" hidden="1" customHeight="1">
      <c r="A28" s="35">
        <v>45200</v>
      </c>
      <c r="B28" s="53">
        <v>0.26100000000000001</v>
      </c>
      <c r="C28" s="55">
        <v>276229708.00999999</v>
      </c>
      <c r="D28" s="54">
        <v>-875981.03</v>
      </c>
      <c r="E28" s="55">
        <v>39207870.229999997</v>
      </c>
      <c r="F28" s="55">
        <v>4977826.95</v>
      </c>
      <c r="G28" s="37">
        <f t="shared" si="6"/>
        <v>0.14193936818910372</v>
      </c>
      <c r="H28" s="56"/>
      <c r="I28" s="57">
        <v>3347151.59</v>
      </c>
      <c r="J28" s="57">
        <v>2061708.9</v>
      </c>
      <c r="K28" s="57">
        <v>7309542.6699999999</v>
      </c>
      <c r="L28" s="57">
        <v>175769.3</v>
      </c>
      <c r="M28" s="57">
        <v>24960233.219999999</v>
      </c>
      <c r="N28" s="57">
        <v>1534082.15</v>
      </c>
    </row>
    <row r="29" spans="1:14" ht="15.75" hidden="1" customHeight="1">
      <c r="A29" s="35">
        <v>45170</v>
      </c>
      <c r="B29" s="53">
        <v>0.44400000000000001</v>
      </c>
      <c r="C29" s="55">
        <v>248831421.91</v>
      </c>
      <c r="D29" s="54">
        <v>-1324483.3999999999</v>
      </c>
      <c r="E29" s="55">
        <v>36082806.75</v>
      </c>
      <c r="F29" s="55">
        <v>4745999.96</v>
      </c>
      <c r="G29" s="37">
        <f t="shared" si="6"/>
        <v>0.14500904456934227</v>
      </c>
      <c r="H29" s="56"/>
      <c r="I29" s="57">
        <v>6539109.8799999999</v>
      </c>
      <c r="J29" s="57">
        <v>118218.47</v>
      </c>
      <c r="K29" s="57">
        <v>7307883.9199999999</v>
      </c>
      <c r="L29" s="57">
        <v>252479.97</v>
      </c>
      <c r="M29" s="57">
        <v>19837372.52</v>
      </c>
      <c r="N29" s="57">
        <v>2311651.7200000002</v>
      </c>
    </row>
    <row r="30" spans="1:14" ht="15.75" customHeight="1">
      <c r="A30" s="35">
        <v>45139</v>
      </c>
      <c r="B30" s="53">
        <v>0.23899999999999999</v>
      </c>
      <c r="C30" s="55">
        <v>138853445.41</v>
      </c>
      <c r="D30" s="54">
        <v>-1131832.1599999999</v>
      </c>
      <c r="E30" s="55">
        <v>15038678.130000001</v>
      </c>
      <c r="F30" s="55">
        <v>1920084.62</v>
      </c>
      <c r="G30" s="37">
        <f t="shared" si="6"/>
        <v>0.10830612150526399</v>
      </c>
      <c r="H30" s="56"/>
      <c r="I30" s="57">
        <v>1321486.44</v>
      </c>
      <c r="J30" s="57">
        <v>879883.46</v>
      </c>
      <c r="K30" s="57">
        <v>2485062.34</v>
      </c>
      <c r="L30" s="57">
        <v>532139.46</v>
      </c>
      <c r="M30" s="57">
        <v>8448971.7300000004</v>
      </c>
      <c r="N30" s="57">
        <v>1474476.69</v>
      </c>
    </row>
    <row r="31" spans="1:14" ht="15.75" customHeight="1">
      <c r="A31" s="35">
        <v>45108</v>
      </c>
      <c r="B31" s="53">
        <v>0.186</v>
      </c>
      <c r="C31" s="55">
        <v>122520979.09</v>
      </c>
      <c r="D31" s="54">
        <v>-685801.77</v>
      </c>
      <c r="E31" s="55">
        <v>15697787.58</v>
      </c>
      <c r="F31" s="55">
        <v>2010892.52</v>
      </c>
      <c r="G31" s="37">
        <f t="shared" si="6"/>
        <v>0.12812326261667323</v>
      </c>
      <c r="H31" s="56"/>
      <c r="I31" s="57">
        <v>2794933.46</v>
      </c>
      <c r="J31" s="57">
        <v>634631.59</v>
      </c>
      <c r="K31" s="57">
        <v>445162.22</v>
      </c>
      <c r="L31" s="57">
        <v>665206.82999999996</v>
      </c>
      <c r="M31" s="57">
        <v>9726198.5600000005</v>
      </c>
      <c r="N31" s="57">
        <v>1504937.79</v>
      </c>
    </row>
    <row r="32" spans="1:14" ht="18">
      <c r="A32" s="21"/>
      <c r="B32" s="21"/>
      <c r="F32" s="26"/>
    </row>
    <row r="33" spans="1:16" ht="15.75">
      <c r="A33" s="45" t="s">
        <v>17</v>
      </c>
      <c r="B33" s="51"/>
      <c r="C33" s="48">
        <f>C15</f>
        <v>390440522</v>
      </c>
      <c r="D33" s="48">
        <f>D15</f>
        <v>-2628744</v>
      </c>
      <c r="E33" s="48">
        <f>E15</f>
        <v>45200734</v>
      </c>
      <c r="F33" s="48">
        <f>F15</f>
        <v>6790176</v>
      </c>
      <c r="G33" s="37">
        <f t="shared" si="6"/>
        <v>0.11576855232254812</v>
      </c>
      <c r="H33" s="51"/>
      <c r="I33" s="48">
        <f t="shared" ref="I33:N33" si="7">I15</f>
        <v>4632487</v>
      </c>
      <c r="J33" s="48">
        <f t="shared" si="7"/>
        <v>2201352</v>
      </c>
      <c r="K33" s="48">
        <f t="shared" si="7"/>
        <v>2369436</v>
      </c>
      <c r="L33" s="48">
        <f t="shared" si="7"/>
        <v>1098359</v>
      </c>
      <c r="M33" s="48">
        <f t="shared" si="7"/>
        <v>27722636</v>
      </c>
      <c r="N33" s="48">
        <f t="shared" si="7"/>
        <v>7377862</v>
      </c>
    </row>
    <row r="34" spans="1:16" ht="15.75">
      <c r="A34" s="46" t="s">
        <v>18</v>
      </c>
      <c r="B34" s="51">
        <f>(C34-C35)/C35</f>
        <v>0.37219121056707466</v>
      </c>
      <c r="C34" s="49">
        <v>3041935500</v>
      </c>
      <c r="D34" s="49">
        <v>-44351821</v>
      </c>
      <c r="E34" s="49">
        <v>358213217</v>
      </c>
      <c r="F34" s="49">
        <v>52171979</v>
      </c>
      <c r="G34" s="37">
        <f t="shared" si="6"/>
        <v>0.11775832097689119</v>
      </c>
      <c r="H34" s="51">
        <f t="shared" ref="H34:H35" si="8">(E34-E35)/E35</f>
        <v>0.73194656527949009</v>
      </c>
      <c r="I34" s="50">
        <v>19603124</v>
      </c>
      <c r="J34" s="50">
        <v>37237887</v>
      </c>
      <c r="K34" s="50">
        <v>30139776</v>
      </c>
      <c r="L34" s="50">
        <v>5825301</v>
      </c>
      <c r="M34" s="50">
        <v>251170102</v>
      </c>
      <c r="N34" s="50">
        <v>22286585</v>
      </c>
    </row>
    <row r="35" spans="1:16" ht="15.75" customHeight="1">
      <c r="A35" s="46" t="s">
        <v>19</v>
      </c>
      <c r="B35" s="51">
        <f>(C35-C36)/C36</f>
        <v>1.4641526849731885</v>
      </c>
      <c r="C35" s="49">
        <v>2216845201</v>
      </c>
      <c r="D35" s="49">
        <v>-19680424</v>
      </c>
      <c r="E35" s="49">
        <v>206826945</v>
      </c>
      <c r="F35" s="49">
        <v>35104619</v>
      </c>
      <c r="G35" s="37">
        <f t="shared" si="6"/>
        <v>9.3297874342647885E-2</v>
      </c>
      <c r="H35" s="51">
        <f t="shared" si="8"/>
        <v>1.8533259272408109</v>
      </c>
      <c r="I35" s="50">
        <v>-47590442</v>
      </c>
      <c r="J35" s="50">
        <v>30117502</v>
      </c>
      <c r="K35" s="50">
        <v>26219884</v>
      </c>
      <c r="L35" s="50">
        <v>4252726</v>
      </c>
      <c r="M35" s="50">
        <v>174426953</v>
      </c>
      <c r="N35" s="50">
        <v>19400312</v>
      </c>
    </row>
    <row r="36" spans="1:16" ht="15.75">
      <c r="A36" s="46" t="s">
        <v>20</v>
      </c>
      <c r="B36" s="46"/>
      <c r="C36" s="49">
        <v>899637922</v>
      </c>
      <c r="D36" s="49">
        <v>-23614552</v>
      </c>
      <c r="E36" s="49">
        <v>72486267</v>
      </c>
      <c r="F36" s="49">
        <v>11652755</v>
      </c>
      <c r="G36" s="37">
        <f t="shared" si="6"/>
        <v>8.0572711784819576E-2</v>
      </c>
      <c r="H36" s="49"/>
      <c r="I36" s="49">
        <v>8211869.5199999996</v>
      </c>
      <c r="J36" s="49">
        <v>10458218</v>
      </c>
      <c r="K36" s="49">
        <v>8806009</v>
      </c>
      <c r="L36" s="49">
        <v>1377783</v>
      </c>
      <c r="M36" s="49">
        <v>48130750</v>
      </c>
      <c r="N36" s="49">
        <v>5504682</v>
      </c>
    </row>
    <row r="37" spans="1:16" ht="15.75">
      <c r="A37" s="46" t="s">
        <v>21</v>
      </c>
      <c r="B37" s="46"/>
      <c r="C37" s="49">
        <f>SUM(C33:C36)</f>
        <v>6548859145</v>
      </c>
      <c r="D37" s="49">
        <f t="shared" ref="D37:N37" si="9">SUM(D33:D36)</f>
        <v>-90275541</v>
      </c>
      <c r="E37" s="49">
        <f t="shared" si="9"/>
        <v>682727163</v>
      </c>
      <c r="F37" s="49">
        <f t="shared" si="9"/>
        <v>105719529</v>
      </c>
      <c r="G37" s="37">
        <f t="shared" si="6"/>
        <v>0.10425131276815697</v>
      </c>
      <c r="H37" s="49"/>
      <c r="I37" s="49">
        <f t="shared" si="9"/>
        <v>-15142961.48</v>
      </c>
      <c r="J37" s="49">
        <f t="shared" si="9"/>
        <v>80014959</v>
      </c>
      <c r="K37" s="49">
        <f t="shared" si="9"/>
        <v>67535105</v>
      </c>
      <c r="L37" s="49">
        <f t="shared" si="9"/>
        <v>12554169</v>
      </c>
      <c r="M37" s="49">
        <f t="shared" si="9"/>
        <v>501450441</v>
      </c>
      <c r="N37" s="49">
        <f t="shared" si="9"/>
        <v>54569441</v>
      </c>
    </row>
    <row r="38" spans="1:16" ht="15.75">
      <c r="A38" s="46"/>
      <c r="B38" s="46"/>
      <c r="C38" s="46"/>
      <c r="D38" s="25"/>
      <c r="E38" s="25"/>
      <c r="F38" s="23"/>
      <c r="G38" s="21"/>
      <c r="H38" s="21"/>
      <c r="I38" s="21"/>
      <c r="J38" s="21"/>
      <c r="K38" s="21"/>
      <c r="L38" s="21"/>
      <c r="M38" s="21"/>
      <c r="N38" s="22"/>
    </row>
    <row r="39" spans="1:16" ht="15.75">
      <c r="A39" s="46"/>
      <c r="B39" s="46"/>
      <c r="C39" s="46"/>
      <c r="D39" s="25"/>
      <c r="E39" s="25"/>
      <c r="F39" s="23"/>
      <c r="G39" s="21"/>
      <c r="H39" s="21"/>
      <c r="I39" s="21"/>
      <c r="J39" s="21"/>
      <c r="K39" s="21"/>
      <c r="L39" s="21"/>
      <c r="M39" s="21"/>
      <c r="N39" s="21"/>
    </row>
    <row r="40" spans="1:16" ht="15.75">
      <c r="A40" s="33"/>
      <c r="B40" s="33"/>
      <c r="C40" s="33"/>
      <c r="D40" s="25"/>
      <c r="E40" s="25"/>
      <c r="F40" s="23"/>
      <c r="G40" s="21"/>
      <c r="H40" s="21"/>
      <c r="I40" s="21"/>
      <c r="J40" s="21"/>
      <c r="K40" s="21"/>
      <c r="L40" s="21"/>
      <c r="M40" s="21"/>
      <c r="N40" s="22"/>
    </row>
    <row r="41" spans="1:16" ht="15" customHeight="1">
      <c r="A41" s="21"/>
      <c r="B41" s="21"/>
      <c r="C41" s="24"/>
      <c r="D41" s="24"/>
      <c r="E41" s="21"/>
      <c r="F41" s="23"/>
      <c r="G41" s="21"/>
      <c r="H41" s="21"/>
      <c r="J41" s="22"/>
      <c r="K41" s="22"/>
      <c r="L41" s="22"/>
      <c r="M41" s="22"/>
      <c r="N41" s="22"/>
      <c r="O41" s="20"/>
      <c r="P41" s="20"/>
    </row>
    <row r="42" spans="1:16" ht="15" customHeight="1">
      <c r="A42" s="21"/>
      <c r="B42" s="21"/>
      <c r="C42" s="24"/>
      <c r="D42" s="24"/>
      <c r="E42" s="21"/>
      <c r="F42" s="23"/>
      <c r="G42" s="21"/>
      <c r="H42" s="21"/>
      <c r="J42" s="22"/>
      <c r="K42" s="22"/>
      <c r="L42" s="22"/>
      <c r="M42" s="22"/>
      <c r="N42" s="22"/>
      <c r="O42" s="20"/>
      <c r="P42" s="20"/>
    </row>
    <row r="43" spans="1:16" ht="15" customHeight="1">
      <c r="A43" s="72" t="s">
        <v>22</v>
      </c>
      <c r="B43" s="72"/>
      <c r="C43" s="72"/>
      <c r="D43" s="72"/>
      <c r="E43" s="72"/>
      <c r="F43" s="72"/>
      <c r="G43" s="72"/>
      <c r="H43" s="21"/>
      <c r="I43" s="72" t="s">
        <v>23</v>
      </c>
      <c r="J43" s="72"/>
      <c r="K43" s="72"/>
      <c r="L43" s="72"/>
      <c r="M43" s="72"/>
      <c r="N43" s="72"/>
    </row>
    <row r="44" spans="1:16">
      <c r="A44" s="72"/>
      <c r="B44" s="72"/>
      <c r="C44" s="72"/>
      <c r="D44" s="72"/>
      <c r="E44" s="72"/>
      <c r="F44" s="72"/>
      <c r="G44" s="72"/>
      <c r="H44" s="21"/>
      <c r="I44" s="72"/>
      <c r="J44" s="72"/>
      <c r="K44" s="72"/>
      <c r="L44" s="72"/>
      <c r="M44" s="72"/>
      <c r="N44" s="72"/>
    </row>
    <row r="45" spans="1:16">
      <c r="A45" s="20"/>
      <c r="B45" s="20"/>
      <c r="C45" s="20"/>
      <c r="D45" s="20"/>
      <c r="E45" s="20"/>
      <c r="F45" s="20"/>
      <c r="G45" s="20"/>
      <c r="I45" s="72"/>
      <c r="J45" s="72"/>
      <c r="K45" s="72"/>
      <c r="L45" s="72"/>
      <c r="M45" s="72"/>
      <c r="N45" s="72"/>
    </row>
    <row r="46" spans="1:16">
      <c r="A46" s="20"/>
      <c r="B46" s="20"/>
      <c r="C46" s="20"/>
      <c r="D46" s="20"/>
      <c r="E46" s="20"/>
      <c r="F46" s="20"/>
      <c r="G46" s="20"/>
      <c r="M46" s="19"/>
    </row>
    <row r="47" spans="1:16">
      <c r="A47" s="19"/>
      <c r="B47" s="19"/>
      <c r="C47" s="19"/>
      <c r="D47" s="19"/>
      <c r="E47" s="19"/>
      <c r="F47" s="19"/>
      <c r="G47" s="19"/>
      <c r="H47" s="19"/>
    </row>
    <row r="48" spans="1:16" ht="60" hidden="1">
      <c r="A48" s="18"/>
      <c r="B48" s="17" t="s">
        <v>2</v>
      </c>
      <c r="C48" s="15" t="s">
        <v>3</v>
      </c>
      <c r="D48" s="13" t="s">
        <v>4</v>
      </c>
      <c r="E48" s="15" t="s">
        <v>5</v>
      </c>
      <c r="F48" s="15" t="s">
        <v>24</v>
      </c>
      <c r="G48" s="13" t="s">
        <v>7</v>
      </c>
      <c r="H48" s="17" t="s">
        <v>8</v>
      </c>
      <c r="I48" s="13" t="s">
        <v>9</v>
      </c>
      <c r="J48" s="13" t="s">
        <v>10</v>
      </c>
      <c r="K48" s="13" t="s">
        <v>11</v>
      </c>
      <c r="L48" s="13" t="s">
        <v>12</v>
      </c>
      <c r="M48" s="13" t="s">
        <v>13</v>
      </c>
      <c r="N48" s="13" t="s">
        <v>14</v>
      </c>
    </row>
    <row r="49" spans="1:14" hidden="1">
      <c r="A49" s="12">
        <v>44378</v>
      </c>
      <c r="B49" s="16"/>
      <c r="C49" s="15"/>
      <c r="D49" s="13"/>
      <c r="E49" s="15"/>
      <c r="F49" s="15"/>
      <c r="G49" s="13"/>
      <c r="H49" s="14"/>
      <c r="I49" s="13"/>
      <c r="J49" s="13"/>
      <c r="K49" s="13"/>
      <c r="L49" s="13"/>
      <c r="M49" s="13"/>
      <c r="N49" s="13"/>
    </row>
    <row r="50" spans="1:14" hidden="1">
      <c r="A50" s="12">
        <v>44409</v>
      </c>
      <c r="B50" s="16"/>
      <c r="C50" s="15"/>
      <c r="D50" s="13"/>
      <c r="E50" s="15"/>
      <c r="F50" s="15"/>
      <c r="G50" s="13"/>
      <c r="H50" s="14"/>
      <c r="I50" s="13"/>
      <c r="J50" s="13"/>
      <c r="K50" s="13"/>
      <c r="L50" s="13"/>
      <c r="M50" s="13"/>
      <c r="N50" s="13"/>
    </row>
    <row r="51" spans="1:14" hidden="1">
      <c r="A51" s="12">
        <v>44440</v>
      </c>
      <c r="B51" s="16"/>
      <c r="C51" s="15"/>
      <c r="D51" s="13"/>
      <c r="E51" s="15"/>
      <c r="F51" s="15"/>
      <c r="G51" s="13"/>
      <c r="H51" s="14"/>
      <c r="I51" s="13"/>
      <c r="J51" s="13"/>
      <c r="K51" s="13"/>
      <c r="L51" s="13"/>
      <c r="M51" s="13"/>
      <c r="N51" s="13"/>
    </row>
    <row r="52" spans="1:14" hidden="1">
      <c r="A52" s="12">
        <v>44470</v>
      </c>
      <c r="B52" s="16"/>
      <c r="C52" s="15"/>
      <c r="D52" s="13"/>
      <c r="E52" s="15"/>
      <c r="F52" s="15"/>
      <c r="G52" s="13"/>
      <c r="H52" s="14"/>
      <c r="I52" s="13"/>
      <c r="J52" s="13"/>
      <c r="K52" s="13"/>
      <c r="L52" s="13"/>
      <c r="M52" s="13"/>
      <c r="N52" s="13"/>
    </row>
    <row r="53" spans="1:14" hidden="1">
      <c r="A53" s="12">
        <v>44501</v>
      </c>
      <c r="B53" s="16"/>
      <c r="C53" s="15"/>
      <c r="D53" s="13"/>
      <c r="E53" s="15"/>
      <c r="F53" s="15"/>
      <c r="G53" s="13"/>
      <c r="H53" s="14"/>
      <c r="I53" s="13"/>
      <c r="J53" s="13"/>
      <c r="K53" s="13"/>
      <c r="L53" s="13"/>
      <c r="M53" s="13"/>
      <c r="N53" s="13"/>
    </row>
    <row r="54" spans="1:14" hidden="1">
      <c r="A54" s="12">
        <v>44531</v>
      </c>
      <c r="B54" s="16"/>
      <c r="C54" s="15"/>
      <c r="D54" s="13"/>
      <c r="E54" s="15"/>
      <c r="F54" s="15"/>
      <c r="G54" s="13"/>
      <c r="H54" s="14"/>
      <c r="I54" s="13"/>
      <c r="J54" s="13"/>
      <c r="K54" s="13"/>
      <c r="L54" s="13"/>
      <c r="M54" s="13"/>
      <c r="N54" s="13"/>
    </row>
    <row r="55" spans="1:14" hidden="1">
      <c r="A55" s="12">
        <v>44583</v>
      </c>
      <c r="B55" s="11"/>
      <c r="C55" s="10">
        <v>40459715</v>
      </c>
      <c r="D55" s="10">
        <v>-11695887</v>
      </c>
      <c r="E55" s="10">
        <v>-9035940.3300000001</v>
      </c>
      <c r="F55" s="7">
        <v>0</v>
      </c>
      <c r="G55" s="9">
        <f t="shared" ref="G55:G61" si="10">E55/C55</f>
        <v>-0.22333178397326822</v>
      </c>
      <c r="H55" s="8"/>
      <c r="I55" s="7">
        <v>8115</v>
      </c>
      <c r="J55" s="7">
        <v>-470622</v>
      </c>
      <c r="K55" s="7">
        <v>-1889230</v>
      </c>
      <c r="L55" s="7">
        <v>90684</v>
      </c>
      <c r="M55" s="7">
        <v>-932569</v>
      </c>
      <c r="N55" s="7">
        <v>169205</v>
      </c>
    </row>
    <row r="56" spans="1:14" hidden="1">
      <c r="A56" s="12">
        <v>44593</v>
      </c>
      <c r="B56" s="11"/>
      <c r="C56" s="10">
        <v>211015084.66999999</v>
      </c>
      <c r="D56" s="10">
        <v>-10021728</v>
      </c>
      <c r="E56" s="10">
        <v>16652027.9</v>
      </c>
      <c r="F56" s="7">
        <v>2281299.56</v>
      </c>
      <c r="G56" s="9">
        <f t="shared" si="10"/>
        <v>7.8913921846116342E-2</v>
      </c>
      <c r="H56" s="8"/>
      <c r="I56" s="7">
        <v>183084</v>
      </c>
      <c r="J56" s="7">
        <v>5078291.46</v>
      </c>
      <c r="K56" s="7">
        <v>9832966.3499999996</v>
      </c>
      <c r="L56" s="7">
        <v>-248383.49</v>
      </c>
      <c r="M56" s="7">
        <v>4423453.4000000004</v>
      </c>
      <c r="N56" s="7">
        <v>1371092.83</v>
      </c>
    </row>
    <row r="57" spans="1:14" hidden="1">
      <c r="A57" s="12">
        <v>44621</v>
      </c>
      <c r="B57" s="11"/>
      <c r="C57" s="10">
        <v>205745956</v>
      </c>
      <c r="D57" s="10">
        <v>-802245</v>
      </c>
      <c r="E57" s="10">
        <v>28418278</v>
      </c>
      <c r="F57" s="7">
        <v>3185973.81</v>
      </c>
      <c r="G57" s="9">
        <f t="shared" si="10"/>
        <v>0.13812314250298072</v>
      </c>
      <c r="H57" s="8"/>
      <c r="I57" s="7">
        <v>173131.1</v>
      </c>
      <c r="J57" s="7">
        <v>12797939.469999999</v>
      </c>
      <c r="K57" s="7">
        <v>111678.32</v>
      </c>
      <c r="L57" s="7">
        <v>467735.11000000004</v>
      </c>
      <c r="M57" s="7">
        <v>13573072.280000001</v>
      </c>
      <c r="N57" s="7">
        <v>1294721.4100000001</v>
      </c>
    </row>
    <row r="58" spans="1:14" hidden="1">
      <c r="A58" s="12">
        <v>44652</v>
      </c>
      <c r="B58" s="11"/>
      <c r="C58" s="10">
        <v>186044928</v>
      </c>
      <c r="D58" s="10">
        <v>-533415</v>
      </c>
      <c r="E58" s="10">
        <v>3272471</v>
      </c>
      <c r="F58" s="7">
        <v>2370932</v>
      </c>
      <c r="G58" s="9">
        <f t="shared" si="10"/>
        <v>1.7589681348367636E-2</v>
      </c>
      <c r="H58" s="8"/>
      <c r="I58" s="7">
        <v>1296135</v>
      </c>
      <c r="J58" s="7">
        <v>-12461769</v>
      </c>
      <c r="K58" s="7">
        <v>14802</v>
      </c>
      <c r="L58" s="7">
        <v>471998</v>
      </c>
      <c r="M58" s="7">
        <v>13494729</v>
      </c>
      <c r="N58" s="7">
        <v>456576</v>
      </c>
    </row>
    <row r="59" spans="1:14" hidden="1">
      <c r="A59" s="12">
        <v>44682</v>
      </c>
      <c r="B59" s="11"/>
      <c r="C59" s="10">
        <v>142641506.72999999</v>
      </c>
      <c r="D59" s="10">
        <v>-364294.98</v>
      </c>
      <c r="E59" s="10">
        <v>22634395.579999998</v>
      </c>
      <c r="F59" s="7">
        <v>2456929.16</v>
      </c>
      <c r="G59" s="9">
        <f t="shared" si="10"/>
        <v>0.15868028948154395</v>
      </c>
      <c r="H59" s="8"/>
      <c r="I59" s="7">
        <v>5688729.2999999998</v>
      </c>
      <c r="J59" s="7">
        <v>4728121.5999999996</v>
      </c>
      <c r="K59" s="7">
        <v>331776.78999999998</v>
      </c>
      <c r="L59" s="7">
        <v>126439.86</v>
      </c>
      <c r="M59" s="7">
        <v>10921947.15</v>
      </c>
      <c r="N59" s="7">
        <v>837380</v>
      </c>
    </row>
    <row r="60" spans="1:14" hidden="1">
      <c r="A60" s="12">
        <v>44713</v>
      </c>
      <c r="B60" s="11"/>
      <c r="C60" s="10">
        <v>113730731.48999999</v>
      </c>
      <c r="D60" s="10">
        <v>-196982.03</v>
      </c>
      <c r="E60" s="10">
        <v>10545034.73</v>
      </c>
      <c r="F60" s="7">
        <v>1357621.13</v>
      </c>
      <c r="G60" s="9">
        <f t="shared" si="10"/>
        <v>9.2719308069580064E-2</v>
      </c>
      <c r="H60" s="8"/>
      <c r="I60" s="7">
        <v>862674.98</v>
      </c>
      <c r="J60" s="7">
        <v>786256.62</v>
      </c>
      <c r="K60" s="7">
        <v>404015.58</v>
      </c>
      <c r="L60" s="7">
        <v>469308.89</v>
      </c>
      <c r="M60" s="7">
        <v>6650117.6100000003</v>
      </c>
      <c r="N60" s="7">
        <v>1375706.06</v>
      </c>
    </row>
    <row r="61" spans="1:14" ht="15.75" hidden="1" thickBot="1">
      <c r="A61" s="6" t="s">
        <v>25</v>
      </c>
      <c r="B61" s="5"/>
      <c r="C61" s="2">
        <f>SUM(C55:C60)</f>
        <v>899637921.88999999</v>
      </c>
      <c r="D61" s="2">
        <f>SUM(D55:D60)</f>
        <v>-23614552.010000002</v>
      </c>
      <c r="E61" s="2">
        <f>SUM(E55:E60)</f>
        <v>72486266.879999995</v>
      </c>
      <c r="F61" s="2">
        <f>SUM(F55:F60)</f>
        <v>11652755.66</v>
      </c>
      <c r="G61" s="4">
        <f t="shared" si="10"/>
        <v>8.0572711661284324E-2</v>
      </c>
      <c r="H61" s="3"/>
      <c r="I61" s="2">
        <f t="shared" ref="I61:N61" si="11">SUM(I55:I60)</f>
        <v>8211869.3800000008</v>
      </c>
      <c r="J61" s="2">
        <f t="shared" si="11"/>
        <v>10458218.149999999</v>
      </c>
      <c r="K61" s="2">
        <f t="shared" si="11"/>
        <v>8806009.0399999991</v>
      </c>
      <c r="L61" s="2">
        <f t="shared" si="11"/>
        <v>1377782.37</v>
      </c>
      <c r="M61" s="2">
        <f t="shared" si="11"/>
        <v>48130750.439999998</v>
      </c>
      <c r="N61" s="2">
        <f t="shared" si="11"/>
        <v>5504681.3000000007</v>
      </c>
    </row>
    <row r="62" spans="1:14">
      <c r="H62" s="1"/>
    </row>
  </sheetData>
  <mergeCells count="29">
    <mergeCell ref="A43:G44"/>
    <mergeCell ref="I43:N45"/>
    <mergeCell ref="B15:B16"/>
    <mergeCell ref="C15:C16"/>
    <mergeCell ref="N15:N16"/>
    <mergeCell ref="M15:M16"/>
    <mergeCell ref="L15:L16"/>
    <mergeCell ref="K15:K16"/>
    <mergeCell ref="I15:I16"/>
    <mergeCell ref="H15:H16"/>
    <mergeCell ref="G15:G16"/>
    <mergeCell ref="F15:F16"/>
    <mergeCell ref="J15:J16"/>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s>
  <conditionalFormatting sqref="B3:B16 H3:H16 G3:G18 B33:B35 H33:H35 G33:G37 G20:G31">
    <cfRule type="cellIs" dxfId="0" priority="1" operator="lessThan">
      <formula>0</formula>
    </cfRule>
  </conditionalFormatting>
  <printOptions horizontalCentered="1"/>
  <pageMargins left="0.25" right="0.25" top="1.25" bottom="0.5" header="0.3" footer="0.3"/>
  <pageSetup scale="67" orientation="landscape" horizontalDpi="300" verticalDpi="300" r:id="rId1"/>
  <headerFooter>
    <oddHeader>&amp;C&amp;"-,Bold"&amp;14Statewide Mobile Sports Book 
Net Proceeds
Fiscal Year 2023/2024
+ Historical</oddHeader>
    <oddFooter>&amp;C&amp;D&amp;RPrepared by LSP Gaming Audit</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dcterms:created xsi:type="dcterms:W3CDTF">2024-06-11T18:48:59Z</dcterms:created>
  <dcterms:modified xsi:type="dcterms:W3CDTF">2024-09-16T13:02:15Z</dcterms:modified>
  <cp:category/>
  <cp:contentStatus/>
</cp:coreProperties>
</file>