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<sst xmlns="http://schemas.openxmlformats.org/spreadsheetml/2006/main" count="66" uniqueCount="41">
  <si>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</si>
  <si>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</si>
  <si>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</si>
  <si>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MAY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</si>
  <si>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</si>
  <si>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</si>
  <si>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</si>
  <si>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</si>
  <si>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</si>
  <si>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</si>
  <si>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</si>
  <si>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</si>
  <si>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</si>
  <si>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</si>
  <si>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</si>
  <si>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</si>
  <si>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</si>
  <si>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</si>
  <si>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</si>
  <si>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</si>
  <si>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</si>
  <si>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</si>
  <si>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</si>
  <si>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</si>
  <si>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</si>
  <si>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</si>
  <si>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</si>
  <si>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</si>
  <si>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</si>
  <si>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</si>
  <si>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</si>
  <si>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</si>
  <si>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2006 - MAY 31,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</si>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</sst>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23" sqref="A23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136936</v>
      </c>
      <c r="E8" s="39">
        <v>7422359</v>
      </c>
      <c r="F8" s="40">
        <f>E8*0.215</f>
        <v>1595807.185</v>
      </c>
      <c r="G8" s="39">
        <v>7693441</v>
      </c>
      <c r="H8" s="41">
        <v>8633876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263177</v>
      </c>
      <c r="E9" s="45">
        <v>11816457</v>
      </c>
      <c r="F9" s="46">
        <f>E9*0.215</f>
        <v>2540538.255</v>
      </c>
      <c r="G9" s="45">
        <v>11350856</v>
      </c>
      <c r="H9" s="47">
        <v>10822815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209836</v>
      </c>
      <c r="E10" s="45">
        <v>23383856</v>
      </c>
      <c r="F10" s="46">
        <f aca="true" t="shared" si="0" ref="F10:F20">E10*0.215</f>
        <v>5027529.04</v>
      </c>
      <c r="G10" s="45">
        <v>24072206</v>
      </c>
      <c r="H10" s="47">
        <v>20862765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176427</v>
      </c>
      <c r="E11" s="45">
        <v>7954235</v>
      </c>
      <c r="F11" s="46">
        <f t="shared" si="0"/>
        <v>1710160.525</v>
      </c>
      <c r="G11" s="45">
        <v>8916902</v>
      </c>
      <c r="H11" s="47">
        <v>8901562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167907</v>
      </c>
      <c r="E12" s="45">
        <v>10717128</v>
      </c>
      <c r="F12" s="46">
        <f t="shared" si="0"/>
        <v>2304182.52</v>
      </c>
      <c r="G12" s="45">
        <v>9785753</v>
      </c>
      <c r="H12" s="47">
        <v>9648729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158077</v>
      </c>
      <c r="E13" s="51">
        <v>11654195</v>
      </c>
      <c r="F13" s="52">
        <f t="shared" si="0"/>
        <v>2505651.925</v>
      </c>
      <c r="G13" s="51">
        <v>10713227</v>
      </c>
      <c r="H13" s="53">
        <v>12463676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59461</v>
      </c>
      <c r="E14" s="51">
        <v>2575334</v>
      </c>
      <c r="F14" s="52">
        <f t="shared" si="0"/>
        <v>553696.8099999999</v>
      </c>
      <c r="G14" s="51">
        <v>2372814</v>
      </c>
      <c r="H14" s="53">
        <v>2921254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405173</v>
      </c>
      <c r="E15" s="51">
        <v>27499382</v>
      </c>
      <c r="F15" s="52">
        <f t="shared" si="0"/>
        <v>5912367.13</v>
      </c>
      <c r="G15" s="51">
        <v>24453446</v>
      </c>
      <c r="H15" s="53">
        <v>24848979</v>
      </c>
    </row>
    <row r="16" spans="1:8" ht="15.75" customHeight="1">
      <c r="A16" s="42" t="s">
        <v>25</v>
      </c>
      <c r="B16" s="49">
        <v>39218</v>
      </c>
      <c r="C16" s="44">
        <v>15</v>
      </c>
      <c r="D16" s="50">
        <v>43511</v>
      </c>
      <c r="E16" s="51">
        <v>2787490</v>
      </c>
      <c r="F16" s="52">
        <f t="shared" si="0"/>
        <v>599310.35</v>
      </c>
      <c r="G16" s="51">
        <v>0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189815</v>
      </c>
      <c r="E17" s="45">
        <v>14276685</v>
      </c>
      <c r="F17" s="46">
        <f t="shared" si="0"/>
        <v>3069487.275</v>
      </c>
      <c r="G17" s="45">
        <v>14010838</v>
      </c>
      <c r="H17" s="47">
        <v>18667149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93860</v>
      </c>
      <c r="E18" s="45">
        <v>9843169</v>
      </c>
      <c r="F18" s="46">
        <f t="shared" si="0"/>
        <v>2116281.335</v>
      </c>
      <c r="G18" s="45">
        <v>9303073</v>
      </c>
      <c r="H18" s="47">
        <v>12738912</v>
      </c>
    </row>
    <row r="19" spans="1:8" ht="15.75" customHeight="1">
      <c r="A19" s="48" t="s">
        <v>28</v>
      </c>
      <c r="B19" s="49">
        <v>34607</v>
      </c>
      <c r="C19" s="44">
        <v>31</v>
      </c>
      <c r="D19" s="50">
        <v>98624</v>
      </c>
      <c r="E19" s="51">
        <v>8263893</v>
      </c>
      <c r="F19" s="52">
        <f t="shared" si="0"/>
        <v>1776736.9949999999</v>
      </c>
      <c r="G19" s="51">
        <v>8273807</v>
      </c>
      <c r="H19" s="53">
        <v>9219667</v>
      </c>
    </row>
    <row r="20" spans="1:8" ht="15.75" customHeight="1" thickBot="1">
      <c r="A20" s="54" t="s">
        <v>29</v>
      </c>
      <c r="B20" s="55">
        <v>34696</v>
      </c>
      <c r="C20" s="44">
        <v>31</v>
      </c>
      <c r="D20" s="50">
        <v>122749</v>
      </c>
      <c r="E20" s="51">
        <v>11854340</v>
      </c>
      <c r="F20" s="52">
        <f t="shared" si="0"/>
        <v>2548683.1</v>
      </c>
      <c r="G20" s="51">
        <v>11255564</v>
      </c>
      <c r="H20" s="53">
        <v>12408514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2125553</v>
      </c>
      <c r="E21" s="60">
        <f>SUM(E8:E20)</f>
        <v>150048523</v>
      </c>
      <c r="F21" s="60">
        <f>SUM(F8:F20)</f>
        <v>32260432.445000004</v>
      </c>
      <c r="G21" s="61">
        <f>SUM(G8:G20)</f>
        <v>142201927</v>
      </c>
      <c r="H21" s="61">
        <f>SUM(H8:H20)</f>
        <v>152137898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3.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3.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3.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D8+1455934</f>
        <v>1592870</v>
      </c>
      <c r="D34" s="78">
        <f>E8+82161661</f>
        <v>89584020</v>
      </c>
      <c r="E34" s="79">
        <f>0.215*D34</f>
        <v>19260564.3</v>
      </c>
      <c r="F34" s="80"/>
    </row>
    <row r="35" spans="1:7" ht="15.75" customHeight="1">
      <c r="A35" s="42" t="s">
        <v>18</v>
      </c>
      <c r="B35" s="43">
        <v>36880</v>
      </c>
      <c r="C35" s="79">
        <f>D9+2741232</f>
        <v>3004409</v>
      </c>
      <c r="D35" s="81">
        <f>E9+119776508</f>
        <v>131592965</v>
      </c>
      <c r="E35" s="79">
        <f aca="true" t="shared" si="1" ref="E35:E46">0.215*D35</f>
        <v>28292487.474999998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D10+2257391</f>
        <v>2467227</v>
      </c>
      <c r="D36" s="81">
        <f>E10+235457083</f>
        <v>258840939</v>
      </c>
      <c r="E36" s="79">
        <f t="shared" si="1"/>
        <v>55650801.885</v>
      </c>
      <c r="F36" s="80"/>
    </row>
    <row r="37" spans="1:6" ht="15.75" customHeight="1">
      <c r="A37" s="42" t="s">
        <v>20</v>
      </c>
      <c r="B37" s="43">
        <v>34474</v>
      </c>
      <c r="C37" s="79">
        <f>D11+1593766</f>
        <v>1770193</v>
      </c>
      <c r="D37" s="81">
        <f>E11+82522015</f>
        <v>90476250</v>
      </c>
      <c r="E37" s="79">
        <f t="shared" si="1"/>
        <v>19452393.75</v>
      </c>
      <c r="F37" s="80"/>
    </row>
    <row r="38" spans="1:6" ht="15.75" customHeight="1">
      <c r="A38" s="42" t="s">
        <v>21</v>
      </c>
      <c r="B38" s="43">
        <v>38127</v>
      </c>
      <c r="C38" s="79">
        <f>D12+1680044</f>
        <v>1847951</v>
      </c>
      <c r="D38" s="81">
        <f>E12+107206741</f>
        <v>117923869</v>
      </c>
      <c r="E38" s="79">
        <f t="shared" si="1"/>
        <v>25353631.835</v>
      </c>
      <c r="F38" s="80"/>
    </row>
    <row r="39" spans="1:6" ht="16.5" customHeight="1">
      <c r="A39" s="48" t="s">
        <v>38</v>
      </c>
      <c r="B39" s="49">
        <v>35258</v>
      </c>
      <c r="C39" s="82">
        <f>D13+1716754</f>
        <v>1874831</v>
      </c>
      <c r="D39" s="83">
        <f>E13+115540996</f>
        <v>127195191</v>
      </c>
      <c r="E39" s="82">
        <f t="shared" si="1"/>
        <v>27346966.065</v>
      </c>
      <c r="F39" s="75"/>
    </row>
    <row r="40" spans="1:6" ht="15.75" customHeight="1">
      <c r="A40" s="48" t="s">
        <v>23</v>
      </c>
      <c r="B40" s="49">
        <v>34909</v>
      </c>
      <c r="C40" s="82">
        <f>D14+651912</f>
        <v>711373</v>
      </c>
      <c r="D40" s="83">
        <f>E14+27067814</f>
        <v>29643148</v>
      </c>
      <c r="E40" s="82">
        <f t="shared" si="1"/>
        <v>6373276.82</v>
      </c>
      <c r="F40" s="73"/>
    </row>
    <row r="41" spans="1:6" ht="15.75" customHeight="1">
      <c r="A41" s="48" t="s">
        <v>24</v>
      </c>
      <c r="B41" s="49">
        <v>38495</v>
      </c>
      <c r="C41" s="82">
        <f>D15+3888626</f>
        <v>4293799</v>
      </c>
      <c r="D41" s="83">
        <f>E15+252847085</f>
        <v>280346467</v>
      </c>
      <c r="E41" s="82">
        <f t="shared" si="1"/>
        <v>60274490.405</v>
      </c>
      <c r="F41" s="5"/>
    </row>
    <row r="42" spans="1:6" ht="15.75" customHeight="1">
      <c r="A42" s="42" t="s">
        <v>25</v>
      </c>
      <c r="B42" s="49">
        <v>39218</v>
      </c>
      <c r="C42" s="82">
        <f>D16+0</f>
        <v>43511</v>
      </c>
      <c r="D42" s="83">
        <f>E16+0</f>
        <v>2787490</v>
      </c>
      <c r="E42" s="82">
        <f t="shared" si="1"/>
        <v>599310.35</v>
      </c>
      <c r="F42" s="5"/>
    </row>
    <row r="43" spans="1:6" ht="15.75" customHeight="1">
      <c r="A43" s="42" t="s">
        <v>26</v>
      </c>
      <c r="B43" s="43">
        <v>34552</v>
      </c>
      <c r="C43" s="79">
        <f>D17+1993895</f>
        <v>2183710</v>
      </c>
      <c r="D43" s="81">
        <f>E17+149226496</f>
        <v>163503181</v>
      </c>
      <c r="E43" s="79">
        <f t="shared" si="1"/>
        <v>35153183.915</v>
      </c>
      <c r="F43" s="84"/>
    </row>
    <row r="44" spans="1:6" ht="15.75" customHeight="1">
      <c r="A44" s="42" t="s">
        <v>27</v>
      </c>
      <c r="B44" s="43">
        <v>34582</v>
      </c>
      <c r="C44" s="79">
        <f>D18+970587</f>
        <v>1064447</v>
      </c>
      <c r="D44" s="81">
        <f>E18+100955757</f>
        <v>110798926</v>
      </c>
      <c r="E44" s="79">
        <f t="shared" si="1"/>
        <v>23821769.09</v>
      </c>
      <c r="F44" s="84"/>
    </row>
    <row r="45" spans="1:6" ht="16.5" customHeight="1">
      <c r="A45" s="48" t="s">
        <v>28</v>
      </c>
      <c r="B45" s="49">
        <v>34607</v>
      </c>
      <c r="C45" s="82">
        <f>D19+1005823</f>
        <v>1104447</v>
      </c>
      <c r="D45" s="83">
        <f>E19+86790617</f>
        <v>95054510</v>
      </c>
      <c r="E45" s="82">
        <f t="shared" si="1"/>
        <v>20436719.65</v>
      </c>
      <c r="F45" s="5"/>
    </row>
    <row r="46" spans="1:6" ht="15.75" customHeight="1" thickBot="1">
      <c r="A46" s="54" t="s">
        <v>29</v>
      </c>
      <c r="B46" s="55">
        <v>34696</v>
      </c>
      <c r="C46" s="82">
        <f>D20+1186635</f>
        <v>1309384</v>
      </c>
      <c r="D46" s="83">
        <f>E20+116056266</f>
        <v>127910606</v>
      </c>
      <c r="E46" s="82">
        <f t="shared" si="1"/>
        <v>27500780.29</v>
      </c>
      <c r="F46" s="5"/>
    </row>
    <row r="47" spans="1:6" ht="18" customHeight="1" thickBot="1">
      <c r="A47" s="56" t="s">
        <v>30</v>
      </c>
      <c r="B47" s="85"/>
      <c r="C47" s="59">
        <f>SUM(C34:C46)</f>
        <v>23268152</v>
      </c>
      <c r="D47" s="60">
        <f>SUM(D34:D46)</f>
        <v>1625657562</v>
      </c>
      <c r="E47" s="60">
        <f>SUM(E34:E46)</f>
        <v>349516375.83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2007-06-19T15:29:35Z</dcterms:created>
  <dcterms:modified xsi:type="dcterms:W3CDTF">2007-06-19T15:31:28Z</dcterms:modified>
  <cp:category/>
  <cp:version/>
  <cp:contentType/>
  <cp:contentStatus/>
</cp:coreProperties>
</file>