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<sst xmlns="http://schemas.openxmlformats.org/spreadsheetml/2006/main" count="68" uniqueCount="41">
  <si>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</si>
  <si>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</si>
  <si>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</si>
  <si>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 xml:space="preserve">NOVEMBER 2003 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</si>
  <si>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</si>
  <si>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</si>
  <si>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</si>
  <si>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</si>
  <si>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</si>
  <si>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</si>
  <si>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</si>
  <si>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</si>
  <si>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</si>
  <si>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</si>
  <si>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</si>
  <si>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</si>
  <si>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</si>
  <si>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</si>
  <si>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</si>
  <si>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</si>
  <si>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</si>
  <si>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</si>
  <si>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</si>
  <si>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</si>
  <si>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</si>
  <si>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</si>
  <si>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</si>
  <si>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</si>
  <si>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</si>
  <si>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</si>
  <si>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</si>
  <si>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</si>
  <si>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</si>
  <si>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2003 - NOVEMBER 30, 2003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</si>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</sst>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D4" sqref="D4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191141</v>
      </c>
      <c r="E8" s="39">
        <v>8026415.89</v>
      </c>
      <c r="F8" s="40">
        <f aca="true" t="shared" si="0" ref="F8:F16">E8*0.215</f>
        <v>1725679.4163499998</v>
      </c>
      <c r="G8" s="39">
        <v>8581501.59</v>
      </c>
      <c r="H8" s="41">
        <v>9171587</v>
      </c>
    </row>
    <row r="9" spans="1:8" ht="15.75" customHeight="1">
      <c r="A9" s="42" t="s">
        <v>18</v>
      </c>
      <c r="B9" s="43">
        <v>34442</v>
      </c>
      <c r="C9" s="44">
        <v>30</v>
      </c>
      <c r="D9" s="38">
        <v>281025</v>
      </c>
      <c r="E9" s="45">
        <v>13579232.82</v>
      </c>
      <c r="F9" s="46">
        <f t="shared" si="0"/>
        <v>2919535.0563</v>
      </c>
      <c r="G9" s="45">
        <v>12387590.09</v>
      </c>
      <c r="H9" s="41">
        <v>14458345</v>
      </c>
    </row>
    <row r="10" spans="1:8" ht="15.75" customHeight="1">
      <c r="A10" s="42" t="s">
        <v>19</v>
      </c>
      <c r="B10" s="43">
        <v>36880</v>
      </c>
      <c r="C10" s="44">
        <v>30</v>
      </c>
      <c r="D10" s="38">
        <v>291125</v>
      </c>
      <c r="E10" s="47">
        <v>10260359.54</v>
      </c>
      <c r="F10" s="46">
        <f t="shared" si="0"/>
        <v>2205977.3011</v>
      </c>
      <c r="G10" s="47">
        <v>10594133.62</v>
      </c>
      <c r="H10" s="48">
        <v>12070280</v>
      </c>
    </row>
    <row r="11" spans="1:8" ht="15.75" customHeight="1">
      <c r="A11" s="42" t="s">
        <v>20</v>
      </c>
      <c r="B11" s="43">
        <v>34524</v>
      </c>
      <c r="C11" s="44">
        <v>30</v>
      </c>
      <c r="D11" s="38">
        <v>244209</v>
      </c>
      <c r="E11" s="45">
        <v>20781274.96</v>
      </c>
      <c r="F11" s="46">
        <f t="shared" si="0"/>
        <v>4467974.1164</v>
      </c>
      <c r="G11" s="45">
        <v>20358795.38</v>
      </c>
      <c r="H11" s="48">
        <v>20124803</v>
      </c>
    </row>
    <row r="12" spans="1:8" ht="15.75" customHeight="1">
      <c r="A12" s="42" t="s">
        <v>21</v>
      </c>
      <c r="B12" s="43">
        <v>34474</v>
      </c>
      <c r="C12" s="44">
        <v>30</v>
      </c>
      <c r="D12" s="38">
        <v>112285</v>
      </c>
      <c r="E12" s="45">
        <v>8723039.52</v>
      </c>
      <c r="F12" s="46">
        <f t="shared" si="0"/>
        <v>1875453.4967999998</v>
      </c>
      <c r="G12" s="45">
        <v>9146013.52</v>
      </c>
      <c r="H12" s="48">
        <v>9855232</v>
      </c>
    </row>
    <row r="13" spans="1:8" ht="15.75" customHeight="1">
      <c r="A13" s="49" t="s">
        <v>22</v>
      </c>
      <c r="B13" s="50">
        <v>35258</v>
      </c>
      <c r="C13" s="44">
        <v>30</v>
      </c>
      <c r="D13" s="51">
        <v>156962</v>
      </c>
      <c r="E13" s="52">
        <v>10899233.39</v>
      </c>
      <c r="F13" s="53">
        <f t="shared" si="0"/>
        <v>2343335.1788500003</v>
      </c>
      <c r="G13" s="52">
        <v>10831865.27</v>
      </c>
      <c r="H13" s="54">
        <v>12236649</v>
      </c>
    </row>
    <row r="14" spans="1:8" ht="15.75" customHeight="1">
      <c r="A14" s="49" t="s">
        <v>23</v>
      </c>
      <c r="B14" s="50">
        <v>34909</v>
      </c>
      <c r="C14" s="44">
        <v>30</v>
      </c>
      <c r="D14" s="51">
        <v>71593</v>
      </c>
      <c r="E14" s="52">
        <v>2668430.05</v>
      </c>
      <c r="F14" s="53">
        <f t="shared" si="0"/>
        <v>573712.46075</v>
      </c>
      <c r="G14" s="52">
        <v>2593617.4</v>
      </c>
      <c r="H14" s="54">
        <v>2912327</v>
      </c>
    </row>
    <row r="15" spans="1:8" ht="15.75" customHeight="1">
      <c r="A15" s="49" t="s">
        <v>24</v>
      </c>
      <c r="B15" s="50">
        <v>34311</v>
      </c>
      <c r="C15" s="44">
        <v>30</v>
      </c>
      <c r="D15" s="51">
        <v>153975</v>
      </c>
      <c r="E15" s="52">
        <v>8566843.3</v>
      </c>
      <c r="F15" s="53">
        <f t="shared" si="0"/>
        <v>1841871.3095000002</v>
      </c>
      <c r="G15" s="52">
        <v>7099992.06</v>
      </c>
      <c r="H15" s="54">
        <v>6187685</v>
      </c>
    </row>
    <row r="16" spans="1:8" ht="15.75" customHeight="1">
      <c r="A16" s="49" t="s">
        <v>25</v>
      </c>
      <c r="B16" s="50">
        <v>34266</v>
      </c>
      <c r="C16" s="44">
        <v>30</v>
      </c>
      <c r="D16" s="51">
        <v>80277</v>
      </c>
      <c r="E16" s="52">
        <v>4257859.65</v>
      </c>
      <c r="F16" s="53">
        <f t="shared" si="0"/>
        <v>915439.82475</v>
      </c>
      <c r="G16" s="52">
        <v>4403472.47</v>
      </c>
      <c r="H16" s="54">
        <v>4518078</v>
      </c>
    </row>
    <row r="17" spans="1:8" ht="15.75" customHeight="1">
      <c r="A17" s="42" t="s">
        <v>26</v>
      </c>
      <c r="B17" s="43">
        <v>34887</v>
      </c>
      <c r="C17" s="44">
        <v>30</v>
      </c>
      <c r="D17" s="38">
        <v>99613</v>
      </c>
      <c r="E17" s="45">
        <v>4613127.53</v>
      </c>
      <c r="F17" s="46">
        <f>E17*0.185</f>
        <v>853428.59305</v>
      </c>
      <c r="G17" s="45">
        <v>4835147.78</v>
      </c>
      <c r="H17" s="48">
        <v>5227856</v>
      </c>
    </row>
    <row r="18" spans="1:8" ht="15" customHeight="1">
      <c r="A18" s="42" t="s">
        <v>27</v>
      </c>
      <c r="B18" s="43">
        <v>34552</v>
      </c>
      <c r="C18" s="44">
        <v>30</v>
      </c>
      <c r="D18" s="38">
        <v>192889</v>
      </c>
      <c r="E18" s="45">
        <v>9264303.2</v>
      </c>
      <c r="F18" s="46">
        <f>E18*0.215</f>
        <v>1991825.1879999998</v>
      </c>
      <c r="G18" s="45">
        <v>9214050.73</v>
      </c>
      <c r="H18" s="48">
        <v>8999425</v>
      </c>
    </row>
    <row r="19" spans="1:8" ht="15.75" customHeight="1">
      <c r="A19" s="42" t="s">
        <v>28</v>
      </c>
      <c r="B19" s="43">
        <v>34582</v>
      </c>
      <c r="C19" s="44">
        <v>30</v>
      </c>
      <c r="D19" s="38">
        <v>127431</v>
      </c>
      <c r="E19" s="45">
        <v>8479030.79</v>
      </c>
      <c r="F19" s="46">
        <f>E19*0.215</f>
        <v>1822991.6198499997</v>
      </c>
      <c r="G19" s="45">
        <v>9416076.93</v>
      </c>
      <c r="H19" s="41">
        <v>8883260</v>
      </c>
    </row>
    <row r="20" spans="1:8" ht="15.75" customHeight="1">
      <c r="A20" s="49" t="s">
        <v>29</v>
      </c>
      <c r="B20" s="50">
        <v>34607</v>
      </c>
      <c r="C20" s="44">
        <v>30</v>
      </c>
      <c r="D20" s="51">
        <v>93397</v>
      </c>
      <c r="E20" s="52">
        <v>6460988.1</v>
      </c>
      <c r="F20" s="53">
        <f>E20*0.215</f>
        <v>1389112.4415</v>
      </c>
      <c r="G20" s="52">
        <v>6414701.13</v>
      </c>
      <c r="H20" s="55">
        <v>6624707</v>
      </c>
    </row>
    <row r="21" spans="1:8" ht="15.75" customHeight="1" thickBot="1">
      <c r="A21" s="56" t="s">
        <v>30</v>
      </c>
      <c r="B21" s="57">
        <v>34696</v>
      </c>
      <c r="C21" s="44">
        <v>30</v>
      </c>
      <c r="D21" s="51">
        <v>122437</v>
      </c>
      <c r="E21" s="58">
        <v>8023223.72</v>
      </c>
      <c r="F21" s="59">
        <f>E21*0.215</f>
        <v>1724993.0998</v>
      </c>
      <c r="G21" s="58">
        <v>8217367.81</v>
      </c>
      <c r="H21" s="55">
        <v>9428264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2218359</v>
      </c>
      <c r="E22" s="64">
        <f>SUM(E8:E21)</f>
        <v>124603362.46000001</v>
      </c>
      <c r="F22" s="64">
        <f>SUM(F8:F21)</f>
        <v>26651329.103</v>
      </c>
      <c r="G22" s="65">
        <f>SUM(G8:G21)</f>
        <v>124094325.78</v>
      </c>
      <c r="H22" s="64">
        <f>SUM(H8:H21)</f>
        <v>130698498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4.25">
      <c r="A25" s="71"/>
      <c r="B25" s="71"/>
      <c r="C25" s="72"/>
      <c r="D25" s="72"/>
      <c r="E25" s="72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73" t="s">
        <v>33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34</v>
      </c>
    </row>
    <row r="32" spans="1:6" ht="14.25" customHeight="1">
      <c r="A32" s="37" t="s">
        <v>35</v>
      </c>
      <c r="B32" s="20" t="s">
        <v>5</v>
      </c>
      <c r="C32" s="37" t="s">
        <v>36</v>
      </c>
      <c r="D32" s="37" t="s">
        <v>36</v>
      </c>
      <c r="E32" s="37" t="s">
        <v>36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37</v>
      </c>
      <c r="E33" s="31" t="s">
        <v>38</v>
      </c>
      <c r="F33" s="76"/>
    </row>
    <row r="34" spans="1:6" ht="15.75" customHeight="1">
      <c r="A34" s="35" t="s">
        <v>17</v>
      </c>
      <c r="B34" s="36">
        <v>35342</v>
      </c>
      <c r="C34" s="78">
        <f>D8+821543</f>
        <v>1012684</v>
      </c>
      <c r="D34" s="79">
        <f>E8+34852426</f>
        <v>42878841.89</v>
      </c>
      <c r="E34" s="80">
        <f aca="true" t="shared" si="1" ref="E34:E42">0.215*D34</f>
        <v>9218951.00635</v>
      </c>
      <c r="F34" s="81"/>
    </row>
    <row r="35" spans="1:6" ht="15.75" customHeight="1">
      <c r="A35" s="42" t="s">
        <v>18</v>
      </c>
      <c r="B35" s="43">
        <v>34442</v>
      </c>
      <c r="C35" s="80">
        <f>D9+1124638</f>
        <v>1405663</v>
      </c>
      <c r="D35" s="82">
        <f>E9+54332425</f>
        <v>67911657.82</v>
      </c>
      <c r="E35" s="80">
        <f t="shared" si="1"/>
        <v>14601006.431299997</v>
      </c>
      <c r="F35" s="81"/>
    </row>
    <row r="36" spans="1:7" ht="15.75" customHeight="1">
      <c r="A36" s="42" t="s">
        <v>19</v>
      </c>
      <c r="B36" s="43">
        <v>36880</v>
      </c>
      <c r="C36" s="80">
        <f>D10+1378162</f>
        <v>1669287</v>
      </c>
      <c r="D36" s="82">
        <f>E10+44700027</f>
        <v>54960386.54</v>
      </c>
      <c r="E36" s="80">
        <f t="shared" si="1"/>
        <v>11816483.1061</v>
      </c>
      <c r="F36" s="81"/>
      <c r="G36" s="18"/>
    </row>
    <row r="37" spans="1:6" ht="15.75" customHeight="1">
      <c r="A37" s="42" t="s">
        <v>20</v>
      </c>
      <c r="B37" s="43">
        <v>34524</v>
      </c>
      <c r="C37" s="80">
        <f>D11+1062983</f>
        <v>1307192</v>
      </c>
      <c r="D37" s="82">
        <f>E11+85198400</f>
        <v>105979674.96000001</v>
      </c>
      <c r="E37" s="80">
        <f t="shared" si="1"/>
        <v>22785630.1164</v>
      </c>
      <c r="F37" s="81"/>
    </row>
    <row r="38" spans="1:6" ht="15.75" customHeight="1">
      <c r="A38" s="42" t="s">
        <v>21</v>
      </c>
      <c r="B38" s="43">
        <v>34474</v>
      </c>
      <c r="C38" s="80">
        <f>D12+524345</f>
        <v>636630</v>
      </c>
      <c r="D38" s="82">
        <f>E12+37647011</f>
        <v>46370050.519999996</v>
      </c>
      <c r="E38" s="80">
        <f t="shared" si="1"/>
        <v>9969560.861799998</v>
      </c>
      <c r="F38" s="81"/>
    </row>
    <row r="39" spans="1:6" ht="16.5" customHeight="1">
      <c r="A39" s="49" t="s">
        <v>22</v>
      </c>
      <c r="B39" s="50">
        <v>35258</v>
      </c>
      <c r="C39" s="83">
        <f>D13+688656</f>
        <v>845618</v>
      </c>
      <c r="D39" s="84">
        <f>E13+45595044</f>
        <v>56494277.39</v>
      </c>
      <c r="E39" s="83">
        <f t="shared" si="1"/>
        <v>12146269.63885</v>
      </c>
      <c r="F39" s="76"/>
    </row>
    <row r="40" spans="1:6" ht="15.75" customHeight="1">
      <c r="A40" s="49" t="s">
        <v>23</v>
      </c>
      <c r="B40" s="50">
        <v>34909</v>
      </c>
      <c r="C40" s="83">
        <f>D14+314251</f>
        <v>385844</v>
      </c>
      <c r="D40" s="84">
        <f>E14+11106576</f>
        <v>13775006.05</v>
      </c>
      <c r="E40" s="83">
        <f t="shared" si="1"/>
        <v>2961626.30075</v>
      </c>
      <c r="F40" s="74"/>
    </row>
    <row r="41" spans="1:6" ht="15.75" customHeight="1">
      <c r="A41" s="49" t="s">
        <v>24</v>
      </c>
      <c r="B41" s="50">
        <v>34311</v>
      </c>
      <c r="C41" s="83">
        <f>D15+616686</f>
        <v>770661</v>
      </c>
      <c r="D41" s="84">
        <f>E15+29242727</f>
        <v>37809570.3</v>
      </c>
      <c r="E41" s="83">
        <f t="shared" si="1"/>
        <v>8129057.614499999</v>
      </c>
      <c r="F41" s="5"/>
    </row>
    <row r="42" spans="1:6" ht="15.75" customHeight="1">
      <c r="A42" s="49" t="s">
        <v>25</v>
      </c>
      <c r="B42" s="50">
        <v>34266</v>
      </c>
      <c r="C42" s="83">
        <f>D16+355396</f>
        <v>435673</v>
      </c>
      <c r="D42" s="84">
        <f>E16+17237031</f>
        <v>21494890.65</v>
      </c>
      <c r="E42" s="83">
        <f t="shared" si="1"/>
        <v>4621401.48975</v>
      </c>
      <c r="F42" s="5"/>
    </row>
    <row r="43" spans="1:6" ht="15.75" customHeight="1">
      <c r="A43" s="42" t="s">
        <v>26</v>
      </c>
      <c r="B43" s="43">
        <v>34887</v>
      </c>
      <c r="C43" s="80">
        <f>D17+437743</f>
        <v>537356</v>
      </c>
      <c r="D43" s="82">
        <f>E17+19518914</f>
        <v>24132041.53</v>
      </c>
      <c r="E43" s="80">
        <f>0.185*D43</f>
        <v>4464427.68305</v>
      </c>
      <c r="F43" s="85"/>
    </row>
    <row r="44" spans="1:6" ht="15.75" customHeight="1">
      <c r="A44" s="42" t="s">
        <v>27</v>
      </c>
      <c r="B44" s="43">
        <v>34552</v>
      </c>
      <c r="C44" s="80">
        <f>D18+768207</f>
        <v>961096</v>
      </c>
      <c r="D44" s="82">
        <f>E18+37379487</f>
        <v>46643790.2</v>
      </c>
      <c r="E44" s="80">
        <f>0.215*D44</f>
        <v>10028414.893000001</v>
      </c>
      <c r="F44" s="85"/>
    </row>
    <row r="45" spans="1:6" ht="15.75" customHeight="1">
      <c r="A45" s="42" t="s">
        <v>28</v>
      </c>
      <c r="B45" s="43">
        <v>34582</v>
      </c>
      <c r="C45" s="80">
        <f>D19+548937</f>
        <v>676368</v>
      </c>
      <c r="D45" s="82">
        <f>E19+37076668</f>
        <v>45555698.79</v>
      </c>
      <c r="E45" s="80">
        <f>0.215*D45</f>
        <v>9794475.23985</v>
      </c>
      <c r="F45" s="85"/>
    </row>
    <row r="46" spans="1:6" ht="16.5" customHeight="1">
      <c r="A46" s="49" t="s">
        <v>29</v>
      </c>
      <c r="B46" s="50">
        <v>34607</v>
      </c>
      <c r="C46" s="83">
        <f>D20+393275</f>
        <v>486672</v>
      </c>
      <c r="D46" s="84">
        <f>E20+26489641</f>
        <v>32950629.1</v>
      </c>
      <c r="E46" s="83">
        <f>0.215*D46</f>
        <v>7084385.2565</v>
      </c>
      <c r="F46" s="5"/>
    </row>
    <row r="47" spans="1:6" ht="15.75" customHeight="1" thickBot="1">
      <c r="A47" s="56" t="s">
        <v>30</v>
      </c>
      <c r="B47" s="57">
        <v>34696</v>
      </c>
      <c r="C47" s="83">
        <f>D21+509054</f>
        <v>631491</v>
      </c>
      <c r="D47" s="84">
        <f>E21+33378238</f>
        <v>41401461.72</v>
      </c>
      <c r="E47" s="83">
        <f>0.215*D47</f>
        <v>8901314.2698</v>
      </c>
      <c r="F47" s="5"/>
    </row>
    <row r="48" spans="1:6" ht="18" customHeight="1" thickBot="1">
      <c r="A48" s="60" t="s">
        <v>31</v>
      </c>
      <c r="B48" s="86"/>
      <c r="C48" s="63">
        <f>SUM(C34:C47)</f>
        <v>11762235</v>
      </c>
      <c r="D48" s="64">
        <f>SUM(D34:D47)</f>
        <v>638357977.46</v>
      </c>
      <c r="E48" s="64">
        <f>SUM(E34:E47)</f>
        <v>136523003.90800002</v>
      </c>
      <c r="F48" s="85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2003-12-15T20:18:56Z</dcterms:created>
  <dcterms:modified xsi:type="dcterms:W3CDTF">2003-12-15T20:19:16Z</dcterms:modified>
  <cp:category/>
  <cp:version/>
  <cp:contentType/>
  <cp:contentStatus/>
</cp:coreProperties>
</file>