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<sst xmlns="http://schemas.openxmlformats.org/spreadsheetml/2006/main" count="66" uniqueCount="41">
  <si>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</si>
  <si>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</si>
  <si>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</si>
  <si>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MAY  2008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</si>
  <si>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</si>
  <si>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</si>
  <si>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</si>
  <si>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</si>
  <si>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</si>
  <si>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</si>
  <si>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</si>
  <si>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</si>
  <si>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</si>
  <si>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</si>
  <si>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</si>
  <si>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</si>
  <si>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</si>
  <si>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</si>
  <si>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</si>
  <si>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</si>
  <si>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</si>
  <si>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</si>
  <si>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</si>
  <si>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</si>
  <si>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</si>
  <si>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</si>
  <si>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</si>
  <si>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</si>
  <si>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</si>
  <si>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</si>
  <si>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</si>
  <si>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</si>
  <si>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2007 -  MAY 31, 2008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</si>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</sst>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5" fontId="1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4" fillId="0" borderId="0" xfId="0" applyFont="1" applyAlignment="1">
      <alignment/>
    </xf>
    <xf numFmtId="38" fontId="4" fillId="0" borderId="0" xfId="0" applyNumberFormat="1" applyFont="1" applyAlignment="1">
      <alignment horizontal="center"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9" fontId="4" fillId="0" borderId="0" xfId="0" applyNumberFormat="1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38" fontId="4" fillId="0" borderId="0" xfId="0" applyNumberFormat="1" applyFont="1" applyFill="1" applyAlignment="1">
      <alignment horizontal="center"/>
    </xf>
    <xf numFmtId="9" fontId="20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12" workbookViewId="0" topLeftCell="A1">
      <selection activeCell="C56" sqref="C56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135432</v>
      </c>
      <c r="E8" s="39">
        <v>8215206</v>
      </c>
      <c r="F8" s="40">
        <f aca="true" t="shared" si="0" ref="F8:F20">E8*0.215</f>
        <v>1766269.29</v>
      </c>
      <c r="G8" s="39">
        <v>7451516</v>
      </c>
      <c r="H8" s="41">
        <v>7422359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284653</v>
      </c>
      <c r="E9" s="45">
        <v>14195342</v>
      </c>
      <c r="F9" s="46">
        <f t="shared" si="0"/>
        <v>3051998.53</v>
      </c>
      <c r="G9" s="45">
        <v>11930283</v>
      </c>
      <c r="H9" s="47">
        <v>11816457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217849</v>
      </c>
      <c r="E10" s="45">
        <v>25488634</v>
      </c>
      <c r="F10" s="46">
        <f t="shared" si="0"/>
        <v>5480056.31</v>
      </c>
      <c r="G10" s="45">
        <v>24696352</v>
      </c>
      <c r="H10" s="47">
        <v>23383856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134578</v>
      </c>
      <c r="E11" s="45">
        <v>8359493</v>
      </c>
      <c r="F11" s="46">
        <f t="shared" si="0"/>
        <v>1797290.9949999999</v>
      </c>
      <c r="G11" s="45">
        <v>7426692</v>
      </c>
      <c r="H11" s="47">
        <v>7954235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177943</v>
      </c>
      <c r="E12" s="45">
        <v>11799797</v>
      </c>
      <c r="F12" s="46">
        <f t="shared" si="0"/>
        <v>2536956.355</v>
      </c>
      <c r="G12" s="45">
        <v>10299188</v>
      </c>
      <c r="H12" s="47">
        <v>10717128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157873</v>
      </c>
      <c r="E13" s="51">
        <v>11893291</v>
      </c>
      <c r="F13" s="52">
        <f t="shared" si="0"/>
        <v>2557057.565</v>
      </c>
      <c r="G13" s="51">
        <v>10564816</v>
      </c>
      <c r="H13" s="53">
        <v>11654195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56249</v>
      </c>
      <c r="E14" s="51">
        <v>2594454</v>
      </c>
      <c r="F14" s="52">
        <f t="shared" si="0"/>
        <v>557807.61</v>
      </c>
      <c r="G14" s="51">
        <v>2248799</v>
      </c>
      <c r="H14" s="53">
        <v>2575334</v>
      </c>
    </row>
    <row r="15" spans="1:8" ht="15.75" customHeight="1">
      <c r="A15" s="48" t="s">
        <v>24</v>
      </c>
      <c r="B15" s="49">
        <v>38495</v>
      </c>
      <c r="C15" s="44">
        <v>31</v>
      </c>
      <c r="D15" s="50">
        <v>421755</v>
      </c>
      <c r="E15" s="51">
        <v>30301821</v>
      </c>
      <c r="F15" s="52">
        <f t="shared" si="0"/>
        <v>6514891.515</v>
      </c>
      <c r="G15" s="51">
        <v>27060358</v>
      </c>
      <c r="H15" s="53">
        <v>27499382</v>
      </c>
    </row>
    <row r="16" spans="1:8" ht="15.75" customHeight="1">
      <c r="A16" s="42" t="s">
        <v>25</v>
      </c>
      <c r="B16" s="43">
        <v>39218</v>
      </c>
      <c r="C16" s="44">
        <v>31</v>
      </c>
      <c r="D16" s="50">
        <v>53233</v>
      </c>
      <c r="E16" s="51">
        <v>5020833</v>
      </c>
      <c r="F16" s="52">
        <f t="shared" si="0"/>
        <v>1079479.095</v>
      </c>
      <c r="G16" s="51">
        <v>4097484</v>
      </c>
      <c r="H16" s="53">
        <v>2787490</v>
      </c>
    </row>
    <row r="17" spans="1:8" ht="15" customHeight="1">
      <c r="A17" s="42" t="s">
        <v>26</v>
      </c>
      <c r="B17" s="43">
        <v>34552</v>
      </c>
      <c r="C17" s="44">
        <v>31</v>
      </c>
      <c r="D17" s="38">
        <v>177174</v>
      </c>
      <c r="E17" s="45">
        <v>14212497</v>
      </c>
      <c r="F17" s="46">
        <f t="shared" si="0"/>
        <v>3055686.855</v>
      </c>
      <c r="G17" s="45">
        <v>12966168</v>
      </c>
      <c r="H17" s="47">
        <v>14276685</v>
      </c>
    </row>
    <row r="18" spans="1:8" ht="15.75" customHeight="1">
      <c r="A18" s="42" t="s">
        <v>27</v>
      </c>
      <c r="B18" s="43">
        <v>34582</v>
      </c>
      <c r="C18" s="44">
        <v>31</v>
      </c>
      <c r="D18" s="38">
        <v>98490</v>
      </c>
      <c r="E18" s="45">
        <v>9793308</v>
      </c>
      <c r="F18" s="46">
        <f t="shared" si="0"/>
        <v>2105561.2199999997</v>
      </c>
      <c r="G18" s="45">
        <v>9742648</v>
      </c>
      <c r="H18" s="47">
        <v>9843169</v>
      </c>
    </row>
    <row r="19" spans="1:8" ht="15.75" customHeight="1">
      <c r="A19" s="48" t="s">
        <v>28</v>
      </c>
      <c r="B19" s="49">
        <v>34607</v>
      </c>
      <c r="C19" s="44">
        <v>31</v>
      </c>
      <c r="D19" s="50">
        <v>83934</v>
      </c>
      <c r="E19" s="51">
        <v>7670802</v>
      </c>
      <c r="F19" s="52">
        <f t="shared" si="0"/>
        <v>1649222.43</v>
      </c>
      <c r="G19" s="51">
        <v>7224646</v>
      </c>
      <c r="H19" s="53">
        <v>8263893</v>
      </c>
    </row>
    <row r="20" spans="1:8" ht="15.75" customHeight="1" thickBot="1">
      <c r="A20" s="54" t="s">
        <v>29</v>
      </c>
      <c r="B20" s="55">
        <v>34696</v>
      </c>
      <c r="C20" s="44">
        <v>31</v>
      </c>
      <c r="D20" s="50">
        <v>121843</v>
      </c>
      <c r="E20" s="51">
        <v>12159363</v>
      </c>
      <c r="F20" s="52">
        <f t="shared" si="0"/>
        <v>2614263.045</v>
      </c>
      <c r="G20" s="51">
        <v>11075187</v>
      </c>
      <c r="H20" s="53">
        <v>11854340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2121006</v>
      </c>
      <c r="E21" s="60">
        <f>SUM(E8:E20)</f>
        <v>161704841</v>
      </c>
      <c r="F21" s="60">
        <f>SUM(F8:F20)</f>
        <v>34766540.815</v>
      </c>
      <c r="G21" s="61">
        <f>SUM(G8:G20)</f>
        <v>146784137</v>
      </c>
      <c r="H21" s="61">
        <f>SUM(H8:H20)</f>
        <v>150048523</v>
      </c>
    </row>
    <row r="22" spans="1:8" ht="12.75">
      <c r="A22" s="62"/>
      <c r="B22" s="63"/>
      <c r="C22" s="64"/>
      <c r="D22" s="38"/>
      <c r="E22" s="65"/>
      <c r="F22" s="66"/>
      <c r="G22" s="66"/>
      <c r="H22" s="66"/>
    </row>
    <row r="23" spans="1:14" s="71" customFormat="1" ht="13.5">
      <c r="A23" s="67"/>
      <c r="B23" s="67"/>
      <c r="C23" s="68"/>
      <c r="D23" s="69"/>
      <c r="E23" s="68"/>
      <c r="F23" s="67"/>
      <c r="G23" s="70"/>
      <c r="H23" s="70"/>
      <c r="I23" s="70"/>
      <c r="J23" s="70"/>
      <c r="K23" s="70"/>
      <c r="L23" s="70"/>
      <c r="M23" s="70"/>
      <c r="N23" s="70"/>
    </row>
    <row r="24" spans="1:14" s="71" customFormat="1" ht="13.5">
      <c r="A24" s="70"/>
      <c r="B24" s="70"/>
      <c r="C24" s="68"/>
      <c r="D24" s="72"/>
      <c r="E24" s="68"/>
      <c r="F24" s="67"/>
      <c r="G24" s="67"/>
      <c r="H24" s="67"/>
      <c r="I24" s="73"/>
      <c r="J24" s="73"/>
      <c r="K24" s="73"/>
      <c r="L24" s="73"/>
      <c r="M24" s="73"/>
      <c r="N24" s="70"/>
    </row>
    <row r="25" spans="1:14" s="71" customFormat="1" ht="13.5">
      <c r="A25" s="67"/>
      <c r="B25" s="67"/>
      <c r="C25" s="68"/>
      <c r="D25" s="68"/>
      <c r="E25" s="68"/>
      <c r="F25" s="67"/>
      <c r="G25" s="67"/>
      <c r="H25" s="67"/>
      <c r="I25" s="73"/>
      <c r="J25" s="73"/>
      <c r="K25" s="73"/>
      <c r="L25" s="73"/>
      <c r="M25" s="73"/>
      <c r="N25" s="70"/>
    </row>
    <row r="26" spans="1:14" ht="12.75">
      <c r="A26" s="74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5" t="s">
        <v>32</v>
      </c>
      <c r="D29" s="3"/>
      <c r="E29" s="3"/>
      <c r="F29" s="76"/>
    </row>
    <row r="30" spans="1:6" ht="12.75">
      <c r="A30" s="4"/>
      <c r="B30" s="14" t="s">
        <v>1</v>
      </c>
      <c r="C30" s="77"/>
      <c r="D30" s="5"/>
      <c r="E30" s="4"/>
      <c r="F30" s="78"/>
    </row>
    <row r="31" spans="1:6" ht="13.5" thickBot="1">
      <c r="A31" s="4"/>
      <c r="B31" s="14"/>
      <c r="C31" s="4"/>
      <c r="D31" s="4"/>
      <c r="E31" s="4"/>
      <c r="F31" s="78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8"/>
    </row>
    <row r="33" spans="1:6" ht="14.25" customHeight="1" thickBot="1">
      <c r="A33" s="79" t="s">
        <v>10</v>
      </c>
      <c r="B33" s="28" t="s">
        <v>11</v>
      </c>
      <c r="C33" s="31" t="s">
        <v>13</v>
      </c>
      <c r="D33" s="79" t="s">
        <v>36</v>
      </c>
      <c r="E33" s="31" t="s">
        <v>37</v>
      </c>
      <c r="F33" s="78"/>
    </row>
    <row r="34" spans="1:6" ht="15.75" customHeight="1">
      <c r="A34" s="35" t="s">
        <v>17</v>
      </c>
      <c r="B34" s="36">
        <v>35342</v>
      </c>
      <c r="C34" s="80">
        <f>D8+1296219</f>
        <v>1431651</v>
      </c>
      <c r="D34" s="81">
        <f>E8+77710232</f>
        <v>85925438</v>
      </c>
      <c r="E34" s="82">
        <f aca="true" t="shared" si="1" ref="E34:E46">0.215*D34</f>
        <v>18473969.169999998</v>
      </c>
      <c r="F34" s="83"/>
    </row>
    <row r="35" spans="1:7" ht="15.75" customHeight="1">
      <c r="A35" s="42" t="s">
        <v>18</v>
      </c>
      <c r="B35" s="43">
        <v>36880</v>
      </c>
      <c r="C35" s="82">
        <f>D9+2750634</f>
        <v>3035287</v>
      </c>
      <c r="D35" s="84">
        <f>E9+122716718</f>
        <v>136912060</v>
      </c>
      <c r="E35" s="82">
        <f t="shared" si="1"/>
        <v>29436092.9</v>
      </c>
      <c r="F35" s="83"/>
      <c r="G35" s="18"/>
    </row>
    <row r="36" spans="1:6" ht="15.75" customHeight="1">
      <c r="A36" s="42" t="s">
        <v>19</v>
      </c>
      <c r="B36" s="43">
        <v>34524</v>
      </c>
      <c r="C36" s="82">
        <f>D10+1949809</f>
        <v>2167658</v>
      </c>
      <c r="D36" s="84">
        <f>E10+235208551</f>
        <v>260697185</v>
      </c>
      <c r="E36" s="82">
        <f t="shared" si="1"/>
        <v>56049894.775</v>
      </c>
      <c r="F36" s="83"/>
    </row>
    <row r="37" spans="1:6" ht="15.75" customHeight="1">
      <c r="A37" s="42" t="s">
        <v>20</v>
      </c>
      <c r="B37" s="43">
        <v>34474</v>
      </c>
      <c r="C37" s="82">
        <f>D11+1455008</f>
        <v>1589586</v>
      </c>
      <c r="D37" s="84">
        <f>E11+79780785</f>
        <v>88140278</v>
      </c>
      <c r="E37" s="82">
        <f t="shared" si="1"/>
        <v>18950159.77</v>
      </c>
      <c r="F37" s="83"/>
    </row>
    <row r="38" spans="1:6" ht="15.75" customHeight="1">
      <c r="A38" s="42" t="s">
        <v>21</v>
      </c>
      <c r="B38" s="43">
        <v>38127</v>
      </c>
      <c r="C38" s="82">
        <f>D12+1725386</f>
        <v>1903329</v>
      </c>
      <c r="D38" s="84">
        <f>E12+107410821</f>
        <v>119210618</v>
      </c>
      <c r="E38" s="82">
        <f t="shared" si="1"/>
        <v>25630282.87</v>
      </c>
      <c r="F38" s="83"/>
    </row>
    <row r="39" spans="1:6" ht="16.5" customHeight="1">
      <c r="A39" s="48" t="s">
        <v>38</v>
      </c>
      <c r="B39" s="49">
        <v>35258</v>
      </c>
      <c r="C39" s="85">
        <f>D13+1548506</f>
        <v>1706379</v>
      </c>
      <c r="D39" s="86">
        <f>E13+108537715</f>
        <v>120431006</v>
      </c>
      <c r="E39" s="85">
        <f t="shared" si="1"/>
        <v>25892666.29</v>
      </c>
      <c r="F39" s="78"/>
    </row>
    <row r="40" spans="1:6" ht="15.75" customHeight="1">
      <c r="A40" s="48" t="s">
        <v>23</v>
      </c>
      <c r="B40" s="49">
        <v>34909</v>
      </c>
      <c r="C40" s="85">
        <f>D14+561938</f>
        <v>618187</v>
      </c>
      <c r="D40" s="86">
        <f>E14+24032460</f>
        <v>26626914</v>
      </c>
      <c r="E40" s="85">
        <f t="shared" si="1"/>
        <v>5724786.51</v>
      </c>
      <c r="F40" s="76"/>
    </row>
    <row r="41" spans="1:6" ht="15.75" customHeight="1">
      <c r="A41" s="48" t="s">
        <v>24</v>
      </c>
      <c r="B41" s="49">
        <v>38495</v>
      </c>
      <c r="C41" s="85">
        <f>D15+3905209</f>
        <v>4326964</v>
      </c>
      <c r="D41" s="86">
        <f>E15+263172467</f>
        <v>293474288</v>
      </c>
      <c r="E41" s="85">
        <f t="shared" si="1"/>
        <v>63096971.92</v>
      </c>
      <c r="F41" s="5"/>
    </row>
    <row r="42" spans="1:6" ht="15.75" customHeight="1">
      <c r="A42" s="42" t="s">
        <v>25</v>
      </c>
      <c r="B42" s="49">
        <v>39218</v>
      </c>
      <c r="C42" s="85">
        <f>D16+629885</f>
        <v>683118</v>
      </c>
      <c r="D42" s="86">
        <f>E16+43173879</f>
        <v>48194712</v>
      </c>
      <c r="E42" s="85">
        <f t="shared" si="1"/>
        <v>10361863.08</v>
      </c>
      <c r="F42" s="5"/>
    </row>
    <row r="43" spans="1:6" ht="15.75" customHeight="1">
      <c r="A43" s="42" t="s">
        <v>26</v>
      </c>
      <c r="B43" s="43">
        <v>34552</v>
      </c>
      <c r="C43" s="82">
        <f>D17+1832703</f>
        <v>2009877</v>
      </c>
      <c r="D43" s="84">
        <f>E17+141258427</f>
        <v>155470924</v>
      </c>
      <c r="E43" s="82">
        <f t="shared" si="1"/>
        <v>33426248.66</v>
      </c>
      <c r="F43" s="87"/>
    </row>
    <row r="44" spans="1:6" ht="15.75" customHeight="1">
      <c r="A44" s="42" t="s">
        <v>27</v>
      </c>
      <c r="B44" s="43">
        <v>34582</v>
      </c>
      <c r="C44" s="82">
        <f>D18+961440</f>
        <v>1059930</v>
      </c>
      <c r="D44" s="84">
        <f>E18+97393767</f>
        <v>107187075</v>
      </c>
      <c r="E44" s="82">
        <f t="shared" si="1"/>
        <v>23045221.125</v>
      </c>
      <c r="F44" s="87"/>
    </row>
    <row r="45" spans="1:6" ht="16.5" customHeight="1">
      <c r="A45" s="48" t="s">
        <v>28</v>
      </c>
      <c r="B45" s="49">
        <v>34607</v>
      </c>
      <c r="C45" s="85">
        <f>D19+841135</f>
        <v>925069</v>
      </c>
      <c r="D45" s="86">
        <f>E19+74681664</f>
        <v>82352466</v>
      </c>
      <c r="E45" s="85">
        <f t="shared" si="1"/>
        <v>17705780.19</v>
      </c>
      <c r="F45" s="5"/>
    </row>
    <row r="46" spans="1:6" ht="15.75" customHeight="1" thickBot="1">
      <c r="A46" s="54" t="s">
        <v>29</v>
      </c>
      <c r="B46" s="55">
        <v>34696</v>
      </c>
      <c r="C46" s="85">
        <f>D20+1162251</f>
        <v>1284094</v>
      </c>
      <c r="D46" s="86">
        <f>E20+116930325</f>
        <v>129089688</v>
      </c>
      <c r="E46" s="85">
        <f t="shared" si="1"/>
        <v>27754282.919999998</v>
      </c>
      <c r="F46" s="5"/>
    </row>
    <row r="47" spans="1:6" ht="18" customHeight="1" thickBot="1">
      <c r="A47" s="56" t="s">
        <v>30</v>
      </c>
      <c r="B47" s="88"/>
      <c r="C47" s="59">
        <f>SUM(C34:C46)</f>
        <v>22741129</v>
      </c>
      <c r="D47" s="60">
        <f>SUM(D34:D46)</f>
        <v>1653712652</v>
      </c>
      <c r="E47" s="60">
        <f>SUM(E34:E46)</f>
        <v>355548220.18</v>
      </c>
      <c r="F47" s="87"/>
    </row>
    <row r="48" spans="1:6" ht="12.75">
      <c r="A48" s="4"/>
      <c r="B48" s="14"/>
      <c r="C48" s="89"/>
      <c r="D48" s="89"/>
      <c r="E48" s="89"/>
      <c r="F48" s="5"/>
    </row>
    <row r="49" spans="3:5" ht="12.75">
      <c r="C49" s="90"/>
      <c r="D49" s="90"/>
      <c r="E49" s="90"/>
    </row>
    <row r="50" spans="3:5" ht="12.75">
      <c r="C50" s="91"/>
      <c r="D50" s="92"/>
      <c r="E50" s="92"/>
    </row>
  </sheetData>
  <printOptions horizontalCentered="1"/>
  <pageMargins left="0" right="0" top="1" bottom="1" header="0.5" footer="0.5"/>
  <pageSetup fitToHeight="1" fitToWidth="1" horizontalDpi="600" verticalDpi="600" orientation="portrait" scale="86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2008-06-16T14:55:45Z</dcterms:created>
  <dcterms:modified xsi:type="dcterms:W3CDTF">2008-06-16T14:56:04Z</dcterms:modified>
  <cp:category/>
  <cp:version/>
  <cp:contentType/>
  <cp:contentStatus/>
</cp:coreProperties>
</file>