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64" yWindow="384" windowWidth="15060" windowHeight="5808"/>
  </bookViews>
  <sheets>
    <sheet name="Racetrack Revenue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50" i="1" l="1"/>
  <c r="C50" i="1"/>
  <c r="E49" i="1"/>
  <c r="F49" i="1" s="1"/>
  <c r="G49" i="1" s="1"/>
  <c r="E48" i="1"/>
  <c r="F48" i="1" s="1"/>
  <c r="G48" i="1" s="1"/>
  <c r="E47" i="1"/>
  <c r="F47" i="1" s="1"/>
  <c r="G47" i="1" s="1"/>
  <c r="E46" i="1"/>
  <c r="E50" i="1" s="1"/>
  <c r="F32" i="1"/>
  <c r="C32" i="1"/>
  <c r="B31" i="1"/>
  <c r="G31" i="1" s="1"/>
  <c r="H31" i="1" s="1"/>
  <c r="D30" i="1"/>
  <c r="E30" i="1" s="1"/>
  <c r="B30" i="1"/>
  <c r="G30" i="1" s="1"/>
  <c r="H30" i="1" s="1"/>
  <c r="B29" i="1"/>
  <c r="D29" i="1" s="1"/>
  <c r="E29" i="1" s="1"/>
  <c r="G28" i="1"/>
  <c r="B28" i="1"/>
  <c r="D28" i="1" s="1"/>
  <c r="E13" i="1"/>
  <c r="D13" i="1"/>
  <c r="F12" i="1"/>
  <c r="G12" i="1" s="1"/>
  <c r="H12" i="1" s="1"/>
  <c r="F11" i="1"/>
  <c r="G11" i="1" s="1"/>
  <c r="H11" i="1" s="1"/>
  <c r="F10" i="1"/>
  <c r="G10" i="1" s="1"/>
  <c r="H10" i="1" s="1"/>
  <c r="F9" i="1"/>
  <c r="F13" i="1" s="1"/>
  <c r="C9" i="1"/>
  <c r="C12" i="1" s="1"/>
  <c r="E28" i="1" l="1"/>
  <c r="H28" i="1"/>
  <c r="G29" i="1"/>
  <c r="H29" i="1" s="1"/>
  <c r="D31" i="1"/>
  <c r="E31" i="1" s="1"/>
  <c r="B32" i="1"/>
  <c r="F46" i="1"/>
  <c r="G9" i="1"/>
  <c r="C10" i="1"/>
  <c r="C11" i="1"/>
  <c r="G13" i="1" l="1"/>
  <c r="H9" i="1"/>
  <c r="H13" i="1" s="1"/>
  <c r="G32" i="1"/>
  <c r="H32" i="1" s="1"/>
  <c r="F50" i="1"/>
  <c r="G46" i="1"/>
  <c r="G50" i="1" s="1"/>
  <c r="D32" i="1"/>
  <c r="E32" i="1" s="1"/>
</calcChain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<sst xmlns="http://schemas.openxmlformats.org/spreadsheetml/2006/main" count="60" uniqueCount="41">
  <si>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</si>
  <si>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</si>
  <si>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</si>
  <si>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</si>
  <si>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FEBRUARY 2013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</si>
  <si>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</si>
  <si>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</si>
  <si>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</si>
  <si>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</si>
  <si>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</si>
  <si>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</si>
  <si>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</si>
  <si>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</si>
  <si>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</si>
  <si>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</si>
  <si>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</si>
  <si>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</si>
  <si>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</si>
  <si>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</si>
  <si>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</si>
  <si>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</si>
  <si>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</si>
  <si>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</si>
  <si>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</si>
  <si>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</si>
  <si>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</si>
  <si>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</si>
  <si>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</si>
  <si>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</si>
  <si>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</si>
  <si>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</si>
  <si>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</si>
  <si>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</si>
  <si>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</si>
  <si>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2012 - FEBRUARY 28, 2013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</si>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</sst>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9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8" fillId="0" borderId="0" applyFont="0" applyFill="0" applyBorder="0" applyAlignment="0" applyProtection="0"/>
    <xf numFmtId="0" fontId="5" fillId="0" borderId="0"/>
    <xf numFmtId="0" fontId="8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  <xf numFmtId="0" fontId="4" fillId="0" borderId="0" xfId="4" applyFont="1" applyFill="1" applyAlignment="1">
      <alignment horizontal="center"/>
    </xf>
    <xf numFmtId="0" fontId="1" fillId="0" borderId="0" xfId="4" applyFont="1" applyFill="1" applyAlignment="1">
      <alignment horizontal="center"/>
    </xf>
  </cellXfs>
  <cellStyles count="8">
    <cellStyle name="Comma" xfId="1" builtinId="3"/>
    <cellStyle name="Currency" xfId="2" builtinId="4"/>
    <cellStyle name="Currency 2" xfId="5"/>
    <cellStyle name="Normal" xfId="0" builtinId="0"/>
    <cellStyle name="Normal 2" xfId="6"/>
    <cellStyle name="Normal 3" xfId="7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5813" y="2951162"/>
          <a:ext cx="127000" cy="259397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30925" y="2889250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errara/AppData/Local/Temp/notes6EB1D6/2013-02%20February%20Revenues%20GC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verboat Revenue"/>
      <sheetName val="Market Comparison"/>
      <sheetName val="Landbased Revenue"/>
      <sheetName val="Racetrack Revenue"/>
      <sheetName val="Video Revenue"/>
      <sheetName val="."/>
    </sheetNames>
    <sheetDataSet>
      <sheetData sheetId="0">
        <row r="8">
          <cell r="C8">
            <v>28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D50" sqref="D50"/>
    </sheetView>
  </sheetViews>
  <sheetFormatPr defaultColWidth="9" defaultRowHeight="12" x14ac:dyDescent="0.2"/>
  <cols>
    <col min="1" max="1" width="15.77734375" style="6" customWidth="1"/>
    <col min="2" max="2" width="11.44140625" style="6" customWidth="1"/>
    <col min="3" max="3" width="10.77734375" style="6" customWidth="1"/>
    <col min="4" max="4" width="11.109375" style="6" customWidth="1"/>
    <col min="5" max="5" width="13.5546875" style="6" customWidth="1"/>
    <col min="6" max="6" width="13.77734375" style="6" customWidth="1"/>
    <col min="7" max="7" width="11.44140625" style="6" customWidth="1"/>
    <col min="8" max="8" width="11.5546875" style="6" customWidth="1"/>
    <col min="9" max="9" width="11.77734375" style="6" customWidth="1"/>
    <col min="10" max="16384" width="9" style="6"/>
  </cols>
  <sheetData>
    <row r="1" spans="1:12" ht="16.05" customHeight="1" x14ac:dyDescent="0.25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.05" customHeight="1" x14ac:dyDescent="0.25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.05" customHeight="1" x14ac:dyDescent="0.25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2.6" thickBot="1" x14ac:dyDescent="0.25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6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2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f>'[1]Riverboat Revenue'!C8</f>
        <v>28</v>
      </c>
      <c r="D9" s="26">
        <v>168625</v>
      </c>
      <c r="E9" s="27">
        <v>16457061.73</v>
      </c>
      <c r="F9" s="28">
        <f>E9*0.18</f>
        <v>2962271.1113999998</v>
      </c>
      <c r="G9" s="28">
        <f>E9-F9</f>
        <v>13494790.6186</v>
      </c>
      <c r="H9" s="29">
        <f>G9*0.185</f>
        <v>2496536.2644409998</v>
      </c>
      <c r="I9" s="30"/>
      <c r="J9" s="5"/>
      <c r="K9" s="5"/>
      <c r="L9" s="5"/>
    </row>
    <row r="10" spans="1:12" ht="12.6" x14ac:dyDescent="0.25">
      <c r="A10" s="31" t="s">
        <v>19</v>
      </c>
      <c r="B10" s="32">
        <v>37762</v>
      </c>
      <c r="C10" s="33">
        <f>C9</f>
        <v>28</v>
      </c>
      <c r="D10" s="34">
        <v>88009</v>
      </c>
      <c r="E10" s="35">
        <v>6143650.2800000003</v>
      </c>
      <c r="F10" s="36">
        <f>E10*0.18</f>
        <v>1105857.0504000001</v>
      </c>
      <c r="G10" s="36">
        <f>E10-F10</f>
        <v>5037793.2296000002</v>
      </c>
      <c r="H10" s="37">
        <f>G10*0.185</f>
        <v>931991.74747599999</v>
      </c>
      <c r="I10" s="5"/>
      <c r="J10" s="5"/>
      <c r="K10" s="5"/>
      <c r="L10" s="5"/>
    </row>
    <row r="11" spans="1:12" ht="12.6" x14ac:dyDescent="0.25">
      <c r="A11" s="31" t="s">
        <v>20</v>
      </c>
      <c r="B11" s="32">
        <v>37974</v>
      </c>
      <c r="C11" s="33">
        <f>C9</f>
        <v>28</v>
      </c>
      <c r="D11" s="34">
        <v>116325</v>
      </c>
      <c r="E11" s="35">
        <v>7988619.8799999999</v>
      </c>
      <c r="F11" s="36">
        <f>E11*0.18</f>
        <v>1437951.5784</v>
      </c>
      <c r="G11" s="36">
        <f>E11-F11</f>
        <v>6550668.3015999999</v>
      </c>
      <c r="H11" s="37">
        <f>G11*0.185</f>
        <v>1211873.635796</v>
      </c>
      <c r="I11" s="5"/>
      <c r="J11" s="5"/>
      <c r="K11" s="5"/>
      <c r="L11" s="5"/>
    </row>
    <row r="12" spans="1:12" ht="13.2" thickBot="1" x14ac:dyDescent="0.3">
      <c r="A12" s="38" t="s">
        <v>21</v>
      </c>
      <c r="B12" s="39">
        <v>39344</v>
      </c>
      <c r="C12" s="40">
        <f>C9</f>
        <v>28</v>
      </c>
      <c r="D12" s="41">
        <v>72798</v>
      </c>
      <c r="E12" s="42">
        <v>4638610.55</v>
      </c>
      <c r="F12" s="43">
        <f>E12*0.18</f>
        <v>834949.89899999998</v>
      </c>
      <c r="G12" s="43">
        <f>E12-F12</f>
        <v>3803660.6509999996</v>
      </c>
      <c r="H12" s="44">
        <f>G12*0.185</f>
        <v>703677.22043499991</v>
      </c>
      <c r="I12" s="5"/>
      <c r="J12" s="5"/>
      <c r="K12" s="5"/>
      <c r="L12" s="5"/>
    </row>
    <row r="13" spans="1:12" ht="13.2" thickBot="1" x14ac:dyDescent="0.3">
      <c r="A13" s="38" t="s">
        <v>22</v>
      </c>
      <c r="B13" s="45"/>
      <c r="C13" s="40"/>
      <c r="D13" s="41">
        <f>SUM(D9:D12)</f>
        <v>445757</v>
      </c>
      <c r="E13" s="43">
        <f>SUM(E9:E12)</f>
        <v>35227942.439999998</v>
      </c>
      <c r="F13" s="43">
        <f>SUM(F9:F12)</f>
        <v>6341029.6392000001</v>
      </c>
      <c r="G13" s="43">
        <f>SUM(G9:G12)</f>
        <v>28886912.800800003</v>
      </c>
      <c r="H13" s="44">
        <f>SUM(H9:H12)</f>
        <v>5344078.868148</v>
      </c>
      <c r="I13" s="5"/>
      <c r="J13" s="5"/>
      <c r="K13" s="5"/>
      <c r="L13" s="5"/>
    </row>
    <row r="14" spans="1:12" ht="12.6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6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25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6" x14ac:dyDescent="0.25">
      <c r="A24" s="4" t="s">
        <v>27</v>
      </c>
      <c r="B24" s="4"/>
      <c r="C24" s="4"/>
      <c r="D24" s="4"/>
      <c r="E24" s="4"/>
      <c r="F24" s="107"/>
      <c r="G24" s="107"/>
      <c r="H24" s="107"/>
      <c r="I24" s="5"/>
      <c r="J24" s="5"/>
      <c r="K24" s="5"/>
      <c r="L24" s="5"/>
    </row>
    <row r="25" spans="1:12" ht="13.8" x14ac:dyDescent="0.25">
      <c r="A25" s="56"/>
      <c r="B25" s="57"/>
      <c r="C25" s="108" t="s">
        <v>28</v>
      </c>
      <c r="D25" s="108"/>
      <c r="E25" s="108"/>
      <c r="F25" s="108" t="s">
        <v>29</v>
      </c>
      <c r="G25" s="108"/>
      <c r="H25" s="108"/>
      <c r="I25" s="5"/>
      <c r="J25" s="5"/>
      <c r="K25" s="5"/>
      <c r="L25" s="5"/>
    </row>
    <row r="26" spans="1:12" ht="13.8" thickBot="1" x14ac:dyDescent="0.3">
      <c r="A26" s="56"/>
      <c r="B26" s="57"/>
      <c r="C26" s="56"/>
      <c r="D26" s="58"/>
      <c r="E26" s="59"/>
      <c r="F26" s="60"/>
      <c r="G26" s="61"/>
      <c r="H26" s="62"/>
      <c r="I26" s="5"/>
      <c r="J26" s="5"/>
      <c r="K26" s="5"/>
      <c r="L26" s="5"/>
    </row>
    <row r="27" spans="1:12" ht="13.2" thickBot="1" x14ac:dyDescent="0.3">
      <c r="A27" s="63" t="s">
        <v>10</v>
      </c>
      <c r="B27" s="64">
        <v>41306</v>
      </c>
      <c r="C27" s="65">
        <v>41275</v>
      </c>
      <c r="D27" s="66" t="s">
        <v>30</v>
      </c>
      <c r="E27" s="67" t="s">
        <v>31</v>
      </c>
      <c r="F27" s="68">
        <v>40940</v>
      </c>
      <c r="G27" s="66" t="s">
        <v>30</v>
      </c>
      <c r="H27" s="67" t="s">
        <v>31</v>
      </c>
      <c r="I27" s="5"/>
      <c r="J27" s="5"/>
      <c r="K27" s="5"/>
      <c r="L27" s="5"/>
    </row>
    <row r="28" spans="1:12" ht="12.6" x14ac:dyDescent="0.25">
      <c r="A28" s="69" t="s">
        <v>18</v>
      </c>
      <c r="B28" s="70">
        <f>E9</f>
        <v>16457061.73</v>
      </c>
      <c r="C28" s="27">
        <v>14668974.18</v>
      </c>
      <c r="D28" s="71">
        <f>B28-C28</f>
        <v>1788087.5500000007</v>
      </c>
      <c r="E28" s="72">
        <f>D28/C28</f>
        <v>0.12189588229270445</v>
      </c>
      <c r="F28" s="73">
        <v>16052195.26</v>
      </c>
      <c r="G28" s="74">
        <f>B28-F28</f>
        <v>404866.47000000067</v>
      </c>
      <c r="H28" s="72">
        <f>G28/F28</f>
        <v>2.5221875478232916E-2</v>
      </c>
      <c r="I28" s="5"/>
      <c r="J28" s="5"/>
      <c r="K28" s="5"/>
      <c r="L28" s="5"/>
    </row>
    <row r="29" spans="1:12" ht="12.6" x14ac:dyDescent="0.25">
      <c r="A29" s="75" t="s">
        <v>19</v>
      </c>
      <c r="B29" s="76">
        <f>E10</f>
        <v>6143650.2800000003</v>
      </c>
      <c r="C29" s="35">
        <v>5417284.0999999996</v>
      </c>
      <c r="D29" s="77">
        <f>B29-C29</f>
        <v>726366.18000000063</v>
      </c>
      <c r="E29" s="78">
        <f>D29/C29</f>
        <v>0.13408308787054396</v>
      </c>
      <c r="F29" s="50">
        <v>6714569.1900000004</v>
      </c>
      <c r="G29" s="79">
        <f>B29-F29</f>
        <v>-570918.91000000015</v>
      </c>
      <c r="H29" s="78">
        <f>G29/F29</f>
        <v>-8.5026886140404809E-2</v>
      </c>
      <c r="I29" s="5"/>
      <c r="J29" s="5"/>
      <c r="K29" s="5"/>
      <c r="L29" s="5"/>
    </row>
    <row r="30" spans="1:12" ht="12.6" x14ac:dyDescent="0.25">
      <c r="A30" s="75" t="s">
        <v>20</v>
      </c>
      <c r="B30" s="76">
        <f>E11</f>
        <v>7988619.8799999999</v>
      </c>
      <c r="C30" s="35">
        <v>7227581.71</v>
      </c>
      <c r="D30" s="77">
        <f>B30-C30</f>
        <v>761038.16999999993</v>
      </c>
      <c r="E30" s="78">
        <f>D30/C30</f>
        <v>0.1052963772027698</v>
      </c>
      <c r="F30" s="50">
        <v>9793206.9199999999</v>
      </c>
      <c r="G30" s="79">
        <f>B30-F30</f>
        <v>-1804587.04</v>
      </c>
      <c r="H30" s="78">
        <f>G30/F30</f>
        <v>-0.18426926488345863</v>
      </c>
      <c r="I30" s="5"/>
      <c r="J30" s="5"/>
      <c r="K30" s="5"/>
      <c r="L30" s="5"/>
    </row>
    <row r="31" spans="1:12" ht="13.2" thickBot="1" x14ac:dyDescent="0.3">
      <c r="A31" s="80" t="s">
        <v>21</v>
      </c>
      <c r="B31" s="81">
        <f>E12</f>
        <v>4638610.55</v>
      </c>
      <c r="C31" s="42">
        <v>4015068.59</v>
      </c>
      <c r="D31" s="82">
        <f>B31-C31</f>
        <v>623541.96</v>
      </c>
      <c r="E31" s="83">
        <f>D31/C31</f>
        <v>0.15530045029691511</v>
      </c>
      <c r="F31" s="84">
        <v>4682367.84</v>
      </c>
      <c r="G31" s="85">
        <f>B31-F31</f>
        <v>-43757.290000000037</v>
      </c>
      <c r="H31" s="83">
        <f>G31/F31</f>
        <v>-9.345120139044873E-3</v>
      </c>
      <c r="I31" s="5"/>
      <c r="J31" s="5"/>
      <c r="K31" s="5"/>
      <c r="L31" s="5"/>
    </row>
    <row r="32" spans="1:12" ht="12.75" customHeight="1" thickBot="1" x14ac:dyDescent="0.3">
      <c r="A32" s="86"/>
      <c r="B32" s="87">
        <f>SUM(B28:B31)</f>
        <v>35227942.439999998</v>
      </c>
      <c r="C32" s="87">
        <f>SUM(C28:C31)</f>
        <v>31328908.580000002</v>
      </c>
      <c r="D32" s="88">
        <f>SUM(D28:D31)</f>
        <v>3899033.8600000013</v>
      </c>
      <c r="E32" s="83">
        <f>D32/C32</f>
        <v>0.12445482580548936</v>
      </c>
      <c r="F32" s="89">
        <f>SUM(F28:F31)</f>
        <v>37242339.209999993</v>
      </c>
      <c r="G32" s="88">
        <f>SUM(G28:G31)</f>
        <v>-2014396.7699999996</v>
      </c>
      <c r="H32" s="83">
        <f>G32/F32</f>
        <v>-5.4088889493254792E-2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0"/>
      <c r="G33" s="4"/>
      <c r="H33" s="4"/>
      <c r="I33" s="5"/>
      <c r="J33" s="5"/>
      <c r="K33" s="5"/>
      <c r="L33" s="5"/>
    </row>
    <row r="34" spans="1:12" ht="12.75" customHeight="1" x14ac:dyDescent="0.2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3" customHeight="1" x14ac:dyDescent="0.2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.05" customHeight="1" x14ac:dyDescent="0.25">
      <c r="A38" s="1" t="s">
        <v>0</v>
      </c>
      <c r="B38" s="7"/>
      <c r="C38" s="91"/>
      <c r="D38" s="91"/>
      <c r="E38" s="91"/>
      <c r="F38" s="4"/>
      <c r="G38" s="4"/>
      <c r="H38" s="4"/>
      <c r="I38" s="5"/>
      <c r="J38" s="5"/>
      <c r="K38" s="5"/>
      <c r="L38" s="5"/>
    </row>
    <row r="39" spans="1:12" ht="16.05" customHeight="1" x14ac:dyDescent="0.25">
      <c r="A39" s="1" t="s">
        <v>32</v>
      </c>
      <c r="B39" s="7"/>
      <c r="C39" s="91"/>
      <c r="D39" s="91"/>
      <c r="E39" s="91"/>
      <c r="F39" s="4"/>
      <c r="G39" s="4"/>
      <c r="H39" s="4"/>
      <c r="I39" s="5"/>
      <c r="J39" s="5"/>
      <c r="K39" s="5"/>
      <c r="L39" s="5"/>
    </row>
    <row r="40" spans="1:12" ht="16.05" customHeight="1" x14ac:dyDescent="0.25">
      <c r="A40" s="1" t="s">
        <v>33</v>
      </c>
      <c r="B40" s="92"/>
      <c r="C40" s="93" t="s">
        <v>34</v>
      </c>
      <c r="D40" s="91"/>
      <c r="E40" s="91"/>
      <c r="F40" s="4"/>
      <c r="G40" s="4"/>
      <c r="H40" s="4"/>
      <c r="I40" s="5"/>
      <c r="J40" s="5"/>
      <c r="K40" s="5"/>
      <c r="L40" s="5"/>
    </row>
    <row r="41" spans="1:12" ht="13.8" x14ac:dyDescent="0.25">
      <c r="A41" s="1"/>
      <c r="B41" s="92"/>
      <c r="C41" s="93" t="s">
        <v>35</v>
      </c>
      <c r="D41" s="91"/>
      <c r="E41" s="91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4"/>
      <c r="D42" s="3"/>
      <c r="E42" s="3"/>
      <c r="F42" s="4"/>
      <c r="G42" s="4"/>
      <c r="H42" s="4"/>
      <c r="I42" s="5"/>
      <c r="J42" s="5"/>
      <c r="K42" s="5"/>
      <c r="L42" s="5"/>
    </row>
    <row r="43" spans="1:12" ht="13.2" thickBot="1" x14ac:dyDescent="0.3">
      <c r="A43" s="95"/>
      <c r="B43" s="47"/>
      <c r="C43" s="95"/>
      <c r="D43" s="95"/>
      <c r="E43" s="95"/>
      <c r="F43" s="4"/>
      <c r="G43" s="4"/>
      <c r="H43" s="4"/>
      <c r="I43" s="5"/>
      <c r="J43" s="5"/>
      <c r="K43" s="5"/>
      <c r="L43" s="5"/>
    </row>
    <row r="44" spans="1:12" ht="12.6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.2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ht="12.6" x14ac:dyDescent="0.25">
      <c r="A46" s="23" t="s">
        <v>18</v>
      </c>
      <c r="B46" s="24">
        <v>37300</v>
      </c>
      <c r="C46" s="96">
        <v>1312028</v>
      </c>
      <c r="D46" s="97">
        <v>121688268.03</v>
      </c>
      <c r="E46" s="97">
        <f>D46*0.18</f>
        <v>21903888.2454</v>
      </c>
      <c r="F46" s="97">
        <f>D46-E46</f>
        <v>99784379.784600005</v>
      </c>
      <c r="G46" s="97">
        <f>0.185*F46</f>
        <v>18460110.260150999</v>
      </c>
      <c r="H46" s="4"/>
      <c r="I46" s="5"/>
      <c r="J46" s="5"/>
      <c r="K46" s="5"/>
      <c r="L46" s="5"/>
    </row>
    <row r="47" spans="1:12" ht="12.6" x14ac:dyDescent="0.25">
      <c r="A47" s="31" t="s">
        <v>19</v>
      </c>
      <c r="B47" s="32">
        <v>37762</v>
      </c>
      <c r="C47" s="98">
        <v>825094</v>
      </c>
      <c r="D47" s="99">
        <v>46912737.880000003</v>
      </c>
      <c r="E47" s="99">
        <f>D47*0.18</f>
        <v>8444292.8183999993</v>
      </c>
      <c r="F47" s="99">
        <f>D47-E47</f>
        <v>38468445.0616</v>
      </c>
      <c r="G47" s="99">
        <f>0.185*F47</f>
        <v>7116662.3363959994</v>
      </c>
      <c r="H47" s="4"/>
      <c r="I47" s="5"/>
      <c r="J47" s="5"/>
      <c r="K47" s="5"/>
      <c r="L47" s="5"/>
    </row>
    <row r="48" spans="1:12" ht="12.6" x14ac:dyDescent="0.25">
      <c r="A48" s="31" t="s">
        <v>20</v>
      </c>
      <c r="B48" s="32">
        <v>37974</v>
      </c>
      <c r="C48" s="98">
        <v>965233</v>
      </c>
      <c r="D48" s="99">
        <v>61439146.509999998</v>
      </c>
      <c r="E48" s="99">
        <f>D48*0.18</f>
        <v>11059046.3718</v>
      </c>
      <c r="F48" s="99">
        <f>D48-E48</f>
        <v>50380100.1382</v>
      </c>
      <c r="G48" s="99">
        <f>0.185*F48</f>
        <v>9320318.5255670007</v>
      </c>
      <c r="H48" s="4"/>
      <c r="I48" s="5"/>
      <c r="J48" s="5"/>
      <c r="K48" s="5"/>
      <c r="L48" s="5"/>
    </row>
    <row r="49" spans="1:12" ht="13.2" thickBot="1" x14ac:dyDescent="0.3">
      <c r="A49" s="80" t="s">
        <v>21</v>
      </c>
      <c r="B49" s="39">
        <v>39344</v>
      </c>
      <c r="C49" s="100">
        <v>515773</v>
      </c>
      <c r="D49" s="101">
        <v>31951686.649999999</v>
      </c>
      <c r="E49" s="101">
        <f>D49*0.18</f>
        <v>5751303.5969999991</v>
      </c>
      <c r="F49" s="101">
        <f>D49-E49</f>
        <v>26200383.052999999</v>
      </c>
      <c r="G49" s="101">
        <f>0.185*F49</f>
        <v>4847070.8648049999</v>
      </c>
      <c r="H49" s="4"/>
      <c r="I49" s="5"/>
      <c r="J49" s="5"/>
      <c r="K49" s="5"/>
      <c r="L49" s="5"/>
    </row>
    <row r="50" spans="1:12" ht="13.2" thickBot="1" x14ac:dyDescent="0.3">
      <c r="A50" s="38" t="s">
        <v>22</v>
      </c>
      <c r="B50" s="39"/>
      <c r="C50" s="100">
        <f>SUM(C46:C49)</f>
        <v>3618128</v>
      </c>
      <c r="D50" s="101">
        <f>SUM(D46:D49)</f>
        <v>261991839.06999999</v>
      </c>
      <c r="E50" s="101">
        <f>SUM(E46:E49)</f>
        <v>47158531.032600001</v>
      </c>
      <c r="F50" s="101">
        <f>SUM(F46:F49)</f>
        <v>214833308.03739998</v>
      </c>
      <c r="G50" s="101">
        <f>SUM(G46:G49)</f>
        <v>39744161.986919001</v>
      </c>
      <c r="H50" s="4"/>
      <c r="I50" s="5"/>
      <c r="J50" s="5"/>
      <c r="K50" s="5"/>
      <c r="L50" s="5"/>
    </row>
    <row r="51" spans="1:12" ht="13.2" x14ac:dyDescent="0.25">
      <c r="A51" s="5"/>
      <c r="B51" s="5"/>
      <c r="C51" s="102"/>
      <c r="D51" s="102"/>
      <c r="E51" s="102"/>
      <c r="F51" s="102"/>
      <c r="G51" s="102"/>
      <c r="H51" s="5"/>
      <c r="I51" s="5"/>
      <c r="J51" s="5"/>
      <c r="K51" s="5"/>
      <c r="L51" s="5"/>
    </row>
    <row r="52" spans="1:12" ht="13.2" x14ac:dyDescent="0.25">
      <c r="A52" s="5"/>
      <c r="B52" s="5"/>
      <c r="C52" s="102"/>
      <c r="D52" s="102"/>
      <c r="E52" s="102"/>
      <c r="F52" s="102"/>
      <c r="G52" s="102"/>
      <c r="H52" s="5"/>
      <c r="I52" s="5"/>
      <c r="J52" s="5"/>
      <c r="K52" s="5"/>
      <c r="L52" s="5"/>
    </row>
    <row r="53" spans="1:12" ht="13.8" x14ac:dyDescent="0.25">
      <c r="A53" s="103"/>
      <c r="B53" s="103"/>
      <c r="C53" s="104"/>
      <c r="D53" s="104"/>
      <c r="E53" s="105"/>
      <c r="F53" s="105"/>
      <c r="G53" s="105"/>
      <c r="H53" s="5"/>
      <c r="I53" s="5"/>
      <c r="J53" s="5"/>
      <c r="K53" s="5"/>
      <c r="L53" s="5"/>
    </row>
    <row r="54" spans="1:12" ht="13.8" x14ac:dyDescent="0.25">
      <c r="A54" s="106"/>
      <c r="B54" s="103"/>
      <c r="C54" s="103"/>
      <c r="D54" s="103"/>
      <c r="E54" s="5"/>
      <c r="F54" s="5"/>
      <c r="G54" s="5"/>
      <c r="H54" s="5"/>
      <c r="I54" s="5"/>
      <c r="J54" s="5"/>
      <c r="K54" s="5"/>
      <c r="L54" s="5"/>
    </row>
    <row r="55" spans="1:12" x14ac:dyDescent="0.2">
      <c r="A55" s="103"/>
      <c r="B55" s="103"/>
      <c r="C55" s="103"/>
      <c r="D55" s="103"/>
      <c r="E55" s="5"/>
      <c r="F55" s="5"/>
      <c r="G55" s="5"/>
      <c r="H55" s="5"/>
      <c r="I55" s="5"/>
      <c r="J55" s="5"/>
      <c r="K55" s="5"/>
      <c r="L55" s="5"/>
    </row>
    <row r="56" spans="1:12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Mick Ferrara</cp:lastModifiedBy>
  <dcterms:created xsi:type="dcterms:W3CDTF">2013-03-15T15:37:10Z</dcterms:created>
  <dcterms:modified xsi:type="dcterms:W3CDTF">2013-03-20T15:13:08Z</dcterms:modified>
</cp:coreProperties>
</file>