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June 2002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<sst xmlns="http://schemas.openxmlformats.org/spreadsheetml/2006/main" count="68" uniqueCount="45">
  <si>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</si>
  <si>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</si>
  <si>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</si>
  <si>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</si>
  <si>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</si>
  <si>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</si>
  <si>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</si>
  <si>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</si>
  <si>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</si>
  <si>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</si>
  <si>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</si>
  <si>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</si>
  <si>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</si>
  <si>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</si>
  <si>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</si>
  <si>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</si>
  <si>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</si>
  <si>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</si>
  <si>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</si>
  <si>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</si>
  <si>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</si>
  <si>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</si>
  <si>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</si>
  <si>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</si>
  <si>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</si>
  <si>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</si>
  <si>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</si>
  <si>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</si>
  <si>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</si>
  <si>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</si>
  <si>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</si>
  <si>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</si>
  <si>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</si>
  <si>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</si>
  <si>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</si>
  <si>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</si>
  <si>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</si>
  <si>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</si>
  <si>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</si>
  <si>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JUNE 2002 </t>
  </si>
  <si>
    <t>JULY 1, 2001 - JUNE 30, 2002</t>
  </si>
  <si>
    <t xml:space="preserve">GRAND PALAIS * </t>
  </si>
  <si>
    <t xml:space="preserve">ISLE - LC * </t>
  </si>
  <si>
    <t>* The June revenues for Grand Palais and Isle of Capri - Lake Charles include adjustments for $1,165,926 and $874,903, respectively, resulting from</t>
  </si>
  <si>
    <t xml:space="preserve">   slot machine thefts over a 4-month period.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</si>
</sst>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6" fontId="1" fillId="0" borderId="5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5" fontId="1" fillId="0" borderId="5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76" fontId="1" fillId="0" borderId="5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3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5.1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4" t="s">
        <v>0</v>
      </c>
      <c r="B1" s="35"/>
      <c r="C1" s="36"/>
      <c r="D1" s="36" t="s">
        <v>12</v>
      </c>
      <c r="E1" s="2"/>
      <c r="F1" s="3"/>
      <c r="G1" s="4"/>
      <c r="H1" s="32"/>
    </row>
    <row r="2" spans="1:8" ht="15.75" customHeight="1">
      <c r="A2" s="34" t="s">
        <v>33</v>
      </c>
      <c r="B2" s="35"/>
      <c r="C2" s="36"/>
      <c r="D2" s="36"/>
      <c r="E2" s="5"/>
      <c r="F2" s="3"/>
      <c r="G2" s="4"/>
      <c r="H2" s="33"/>
    </row>
    <row r="3" spans="1:8" ht="15.75" customHeight="1">
      <c r="A3" s="34" t="s">
        <v>1</v>
      </c>
      <c r="B3" s="35"/>
      <c r="C3" s="37" t="s">
        <v>39</v>
      </c>
      <c r="D3" s="38"/>
      <c r="E3" s="24"/>
      <c r="F3" s="3"/>
      <c r="G3" s="4"/>
      <c r="H3" s="33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1"/>
      <c r="I5" s="30"/>
    </row>
    <row r="6" spans="1:11" ht="12.75">
      <c r="A6" s="8" t="s">
        <v>26</v>
      </c>
      <c r="B6" s="9"/>
      <c r="C6" s="25" t="s">
        <v>2</v>
      </c>
      <c r="D6" s="25" t="s">
        <v>3</v>
      </c>
      <c r="E6" s="8" t="s">
        <v>3</v>
      </c>
      <c r="F6" s="8" t="s">
        <v>3</v>
      </c>
      <c r="G6" s="28" t="s">
        <v>18</v>
      </c>
      <c r="H6" s="10" t="s">
        <v>17</v>
      </c>
      <c r="I6" s="30"/>
      <c r="K6" s="31"/>
    </row>
    <row r="7" spans="1:9" ht="13.5" thickBot="1">
      <c r="A7" s="11" t="s">
        <v>27</v>
      </c>
      <c r="B7" s="27" t="s">
        <v>24</v>
      </c>
      <c r="C7" s="26" t="s">
        <v>4</v>
      </c>
      <c r="D7" s="26" t="s">
        <v>5</v>
      </c>
      <c r="E7" s="11" t="s">
        <v>6</v>
      </c>
      <c r="F7" s="11" t="s">
        <v>7</v>
      </c>
      <c r="G7" s="29" t="s">
        <v>6</v>
      </c>
      <c r="H7" s="13" t="s">
        <v>25</v>
      </c>
      <c r="I7" s="30"/>
    </row>
    <row r="8" spans="1:8" ht="15.75" customHeight="1">
      <c r="A8" s="40" t="s">
        <v>11</v>
      </c>
      <c r="B8" s="41">
        <v>35342</v>
      </c>
      <c r="C8" s="50">
        <v>30</v>
      </c>
      <c r="D8" s="51">
        <v>177936</v>
      </c>
      <c r="E8" s="65">
        <v>8069800.37</v>
      </c>
      <c r="F8" s="70">
        <f>E8*0.205</f>
        <v>1654309.07585</v>
      </c>
      <c r="G8" s="65">
        <v>8315694</v>
      </c>
      <c r="H8" s="66">
        <v>8270590</v>
      </c>
    </row>
    <row r="9" spans="1:8" ht="15.75" customHeight="1">
      <c r="A9" s="42" t="s">
        <v>36</v>
      </c>
      <c r="B9" s="43">
        <v>34442</v>
      </c>
      <c r="C9" s="52">
        <v>30</v>
      </c>
      <c r="D9" s="51">
        <v>308513</v>
      </c>
      <c r="E9" s="66">
        <v>14842477</v>
      </c>
      <c r="F9" s="71">
        <f>E9*0.205</f>
        <v>3042707.7849999997</v>
      </c>
      <c r="G9" s="66">
        <v>16211804</v>
      </c>
      <c r="H9" s="66">
        <v>15139898</v>
      </c>
    </row>
    <row r="10" spans="1:8" ht="15.75" customHeight="1">
      <c r="A10" s="42" t="s">
        <v>32</v>
      </c>
      <c r="B10" s="43">
        <v>36880</v>
      </c>
      <c r="C10" s="52">
        <v>30</v>
      </c>
      <c r="D10" s="51">
        <v>383218</v>
      </c>
      <c r="E10" s="67">
        <v>12236560.53</v>
      </c>
      <c r="F10" s="71">
        <f>E10*0.205</f>
        <v>2508494.9086499996</v>
      </c>
      <c r="G10" s="67">
        <v>12984095</v>
      </c>
      <c r="H10" s="67">
        <v>12559422</v>
      </c>
    </row>
    <row r="11" spans="1:8" ht="15.75" customHeight="1">
      <c r="A11" s="42" t="s">
        <v>8</v>
      </c>
      <c r="B11" s="43">
        <v>34524</v>
      </c>
      <c r="C11" s="52">
        <v>30</v>
      </c>
      <c r="D11" s="51">
        <v>297152</v>
      </c>
      <c r="E11" s="66">
        <v>22338938.45</v>
      </c>
      <c r="F11" s="71">
        <f>E11*0.205</f>
        <v>4579482.38225</v>
      </c>
      <c r="G11" s="66">
        <v>23174993</v>
      </c>
      <c r="H11" s="67">
        <v>21547871</v>
      </c>
    </row>
    <row r="12" spans="1:8" ht="15.75" customHeight="1">
      <c r="A12" s="42" t="s">
        <v>20</v>
      </c>
      <c r="B12" s="43">
        <v>34474</v>
      </c>
      <c r="C12" s="52">
        <v>30</v>
      </c>
      <c r="D12" s="51">
        <v>163640</v>
      </c>
      <c r="E12" s="66">
        <v>10548034.66</v>
      </c>
      <c r="F12" s="71">
        <f>E12*0.205</f>
        <v>2162347.1053</v>
      </c>
      <c r="G12" s="66">
        <v>10603773</v>
      </c>
      <c r="H12" s="67">
        <v>10704224</v>
      </c>
    </row>
    <row r="13" spans="1:8" ht="15.75" customHeight="1">
      <c r="A13" s="45" t="s">
        <v>41</v>
      </c>
      <c r="B13" s="46">
        <v>35258</v>
      </c>
      <c r="C13" s="52">
        <v>30</v>
      </c>
      <c r="D13" s="53">
        <v>172956</v>
      </c>
      <c r="E13" s="68">
        <v>11901287.35</v>
      </c>
      <c r="F13" s="72">
        <f>E13*0.215</f>
        <v>2558776.78025</v>
      </c>
      <c r="G13" s="68">
        <v>11761538</v>
      </c>
      <c r="H13" s="73">
        <v>12540512</v>
      </c>
    </row>
    <row r="14" spans="1:8" ht="15.75" customHeight="1">
      <c r="A14" s="45" t="s">
        <v>42</v>
      </c>
      <c r="B14" s="46">
        <v>34909</v>
      </c>
      <c r="C14" s="52">
        <v>30</v>
      </c>
      <c r="D14" s="53">
        <v>94912</v>
      </c>
      <c r="E14" s="68">
        <v>4163382.54</v>
      </c>
      <c r="F14" s="72">
        <f>E14*0.215</f>
        <v>895127.2461</v>
      </c>
      <c r="G14" s="68">
        <v>3789812</v>
      </c>
      <c r="H14" s="73">
        <v>4055922</v>
      </c>
    </row>
    <row r="15" spans="1:8" ht="15.75" customHeight="1">
      <c r="A15" s="45" t="s">
        <v>37</v>
      </c>
      <c r="B15" s="46">
        <v>34311</v>
      </c>
      <c r="C15" s="52">
        <v>30</v>
      </c>
      <c r="D15" s="53">
        <v>165552</v>
      </c>
      <c r="E15" s="68">
        <v>7650223.35</v>
      </c>
      <c r="F15" s="72">
        <f>E15*0.215</f>
        <v>1644798.0202499998</v>
      </c>
      <c r="G15" s="68">
        <v>7982912</v>
      </c>
      <c r="H15" s="73">
        <v>4589597</v>
      </c>
    </row>
    <row r="16" spans="1:8" ht="15.75" customHeight="1">
      <c r="A16" s="45" t="s">
        <v>38</v>
      </c>
      <c r="B16" s="46">
        <v>34266</v>
      </c>
      <c r="C16" s="52">
        <v>30</v>
      </c>
      <c r="D16" s="53">
        <v>97562</v>
      </c>
      <c r="E16" s="68">
        <v>4887281.68</v>
      </c>
      <c r="F16" s="72">
        <f>E16*0.215</f>
        <v>1050765.5611999999</v>
      </c>
      <c r="G16" s="68">
        <v>5244153</v>
      </c>
      <c r="H16" s="73">
        <v>8983205</v>
      </c>
    </row>
    <row r="17" spans="1:8" s="80" customFormat="1" ht="15.75" customHeight="1">
      <c r="A17" s="75" t="s">
        <v>19</v>
      </c>
      <c r="B17" s="76">
        <v>34887</v>
      </c>
      <c r="C17" s="52">
        <v>30</v>
      </c>
      <c r="D17" s="77">
        <v>109881</v>
      </c>
      <c r="E17" s="78">
        <v>4998198.97</v>
      </c>
      <c r="F17" s="79">
        <f>E17*0.185</f>
        <v>924666.80945</v>
      </c>
      <c r="G17" s="78">
        <v>5724817</v>
      </c>
      <c r="H17" s="81">
        <v>5489591</v>
      </c>
    </row>
    <row r="18" spans="1:8" ht="15" customHeight="1">
      <c r="A18" s="42" t="s">
        <v>9</v>
      </c>
      <c r="B18" s="43">
        <v>34552</v>
      </c>
      <c r="C18" s="52">
        <v>30</v>
      </c>
      <c r="D18" s="51">
        <v>172099</v>
      </c>
      <c r="E18" s="66">
        <v>8424586.64</v>
      </c>
      <c r="F18" s="71">
        <f>E18*0.215</f>
        <v>1811286.1276</v>
      </c>
      <c r="G18" s="66">
        <v>9116503</v>
      </c>
      <c r="H18" s="67">
        <v>8278835</v>
      </c>
    </row>
    <row r="19" spans="1:8" ht="15.75" customHeight="1">
      <c r="A19" s="42" t="s">
        <v>10</v>
      </c>
      <c r="B19" s="43">
        <v>34582</v>
      </c>
      <c r="C19" s="52">
        <v>30</v>
      </c>
      <c r="D19" s="51">
        <v>167525</v>
      </c>
      <c r="E19" s="66">
        <v>9887444.81</v>
      </c>
      <c r="F19" s="71">
        <f>E19*0.215</f>
        <v>2125800.6341500003</v>
      </c>
      <c r="G19" s="66">
        <v>9739930</v>
      </c>
      <c r="H19" s="66">
        <v>9389408</v>
      </c>
    </row>
    <row r="20" spans="1:8" ht="15.75" customHeight="1">
      <c r="A20" s="45" t="s">
        <v>22</v>
      </c>
      <c r="B20" s="46">
        <v>34607</v>
      </c>
      <c r="C20" s="52">
        <v>30</v>
      </c>
      <c r="D20" s="53">
        <v>107694</v>
      </c>
      <c r="E20" s="68">
        <v>6274462.96</v>
      </c>
      <c r="F20" s="72">
        <f>E20*0.215</f>
        <v>1349009.5363999999</v>
      </c>
      <c r="G20" s="68">
        <v>6781190</v>
      </c>
      <c r="H20" s="68">
        <v>6742368</v>
      </c>
    </row>
    <row r="21" spans="1:8" ht="15.75" customHeight="1" thickBot="1">
      <c r="A21" s="48" t="s">
        <v>23</v>
      </c>
      <c r="B21" s="49">
        <v>34696</v>
      </c>
      <c r="C21" s="52">
        <v>30</v>
      </c>
      <c r="D21" s="53">
        <v>133519</v>
      </c>
      <c r="E21" s="69">
        <v>7989438.04</v>
      </c>
      <c r="F21" s="72">
        <f>E21*0.215</f>
        <v>1717729.1786</v>
      </c>
      <c r="G21" s="69">
        <v>8940951</v>
      </c>
      <c r="H21" s="68">
        <v>7961686</v>
      </c>
    </row>
    <row r="22" spans="1:8" ht="18" customHeight="1" thickBot="1">
      <c r="A22" s="55" t="s">
        <v>28</v>
      </c>
      <c r="B22" s="60" t="s">
        <v>12</v>
      </c>
      <c r="C22" s="61"/>
      <c r="D22" s="57">
        <f>SUM(D8:D21)</f>
        <v>2552159</v>
      </c>
      <c r="E22" s="58">
        <f>SUM(E8:E21)</f>
        <v>134212117.34999998</v>
      </c>
      <c r="F22" s="58">
        <f>SUM(F8:F21)</f>
        <v>28025301.151049998</v>
      </c>
      <c r="G22" s="62">
        <f>SUM(G8:G21)</f>
        <v>140372165</v>
      </c>
      <c r="H22" s="58">
        <f>SUM(H8:H21)</f>
        <v>136253129</v>
      </c>
    </row>
    <row r="23" spans="1:8" ht="12.75">
      <c r="A23" s="14"/>
      <c r="B23" s="16"/>
      <c r="C23" s="15"/>
      <c r="D23" s="22"/>
      <c r="E23" s="23"/>
      <c r="F23" s="23"/>
      <c r="G23" s="23"/>
      <c r="H23" s="23"/>
    </row>
    <row r="24" spans="1:9" ht="12.75">
      <c r="A24" s="85" t="s">
        <v>43</v>
      </c>
      <c r="B24" s="85"/>
      <c r="C24" s="85"/>
      <c r="D24" s="85"/>
      <c r="E24" s="85"/>
      <c r="F24" s="85"/>
      <c r="G24" s="85"/>
      <c r="H24" s="85"/>
      <c r="I24" s="85"/>
    </row>
    <row r="25" spans="1:9" ht="12.75">
      <c r="A25" s="85" t="s">
        <v>44</v>
      </c>
      <c r="B25" s="85"/>
      <c r="C25" s="85"/>
      <c r="D25" s="85"/>
      <c r="E25" s="85"/>
      <c r="F25" s="85"/>
      <c r="G25" s="85"/>
      <c r="H25" s="85"/>
      <c r="I25" s="85"/>
    </row>
    <row r="27" spans="1:6" ht="15.75">
      <c r="A27" s="34" t="s">
        <v>0</v>
      </c>
      <c r="B27" s="35"/>
      <c r="C27" s="36"/>
      <c r="D27" s="36"/>
      <c r="E27" s="36"/>
      <c r="F27" s="3"/>
    </row>
    <row r="28" spans="1:6" ht="15.75">
      <c r="A28" s="34" t="s">
        <v>34</v>
      </c>
      <c r="B28" s="35"/>
      <c r="C28" s="36"/>
      <c r="D28" s="36"/>
      <c r="E28" s="36"/>
      <c r="F28" s="3"/>
    </row>
    <row r="29" spans="1:6" ht="15.75">
      <c r="A29" s="34" t="s">
        <v>13</v>
      </c>
      <c r="C29" s="39" t="s">
        <v>40</v>
      </c>
      <c r="D29" s="36"/>
      <c r="E29" s="36"/>
      <c r="F29" s="17"/>
    </row>
    <row r="30" spans="1:6" ht="12.75">
      <c r="A30" s="2"/>
      <c r="B30" s="1" t="s">
        <v>12</v>
      </c>
      <c r="C30" s="82"/>
      <c r="D30" s="3"/>
      <c r="E30" s="2"/>
      <c r="F30" s="18"/>
    </row>
    <row r="31" spans="1:6" ht="13.5" thickBot="1">
      <c r="A31" s="2"/>
      <c r="B31" s="1"/>
      <c r="C31" s="2"/>
      <c r="D31" s="2"/>
      <c r="E31" s="2"/>
      <c r="F31" s="18" t="s">
        <v>35</v>
      </c>
    </row>
    <row r="32" spans="1:6" ht="14.25" customHeight="1">
      <c r="A32" s="50" t="s">
        <v>29</v>
      </c>
      <c r="B32" s="41"/>
      <c r="C32" s="50" t="s">
        <v>14</v>
      </c>
      <c r="D32" s="50" t="s">
        <v>14</v>
      </c>
      <c r="E32" s="50" t="s">
        <v>14</v>
      </c>
      <c r="F32" s="18"/>
    </row>
    <row r="33" spans="1:6" ht="14.25" customHeight="1" thickBot="1">
      <c r="A33" s="54" t="s">
        <v>27</v>
      </c>
      <c r="B33" s="12" t="s">
        <v>24</v>
      </c>
      <c r="C33" s="11" t="s">
        <v>5</v>
      </c>
      <c r="D33" s="54" t="s">
        <v>15</v>
      </c>
      <c r="E33" s="52" t="s">
        <v>16</v>
      </c>
      <c r="F33" s="18"/>
    </row>
    <row r="34" spans="1:6" ht="15.75" customHeight="1">
      <c r="A34" s="40" t="s">
        <v>11</v>
      </c>
      <c r="B34" s="41">
        <v>35342</v>
      </c>
      <c r="C34" s="83">
        <f>D8+2232485</f>
        <v>2410421</v>
      </c>
      <c r="D34" s="84">
        <f>E8+98674794</f>
        <v>106744594.37</v>
      </c>
      <c r="E34" s="83">
        <f>F8+19404916</f>
        <v>21059225.07585</v>
      </c>
      <c r="F34" s="19"/>
    </row>
    <row r="35" spans="1:6" ht="15.75" customHeight="1">
      <c r="A35" s="42" t="s">
        <v>36</v>
      </c>
      <c r="B35" s="43">
        <v>34442</v>
      </c>
      <c r="C35" s="44">
        <f>D9+3224160</f>
        <v>3532673</v>
      </c>
      <c r="D35" s="63">
        <f>E9+172595306</f>
        <v>187437783</v>
      </c>
      <c r="E35" s="44">
        <f>F9+33971636</f>
        <v>37014343.785</v>
      </c>
      <c r="F35" s="19"/>
    </row>
    <row r="36" spans="1:7" ht="15.75" customHeight="1">
      <c r="A36" s="42" t="s">
        <v>32</v>
      </c>
      <c r="B36" s="43">
        <v>36880</v>
      </c>
      <c r="C36" s="44">
        <f>D10+4257406</f>
        <v>4640624</v>
      </c>
      <c r="D36" s="63">
        <f>E10+135770664</f>
        <v>148007224.53</v>
      </c>
      <c r="E36" s="44">
        <f>F10+26726378</f>
        <v>29234872.90865</v>
      </c>
      <c r="F36" s="19"/>
      <c r="G36" s="30"/>
    </row>
    <row r="37" spans="1:6" ht="15.75" customHeight="1">
      <c r="A37" s="42" t="s">
        <v>8</v>
      </c>
      <c r="B37" s="43">
        <v>34524</v>
      </c>
      <c r="C37" s="44">
        <f>D11+3120103</f>
        <v>3417255</v>
      </c>
      <c r="D37" s="63">
        <f>E11+233707618</f>
        <v>256046556.45</v>
      </c>
      <c r="E37" s="44">
        <f>F11+46018137</f>
        <v>50597619.382249996</v>
      </c>
      <c r="F37" s="19"/>
    </row>
    <row r="38" spans="1:6" ht="15.75" customHeight="1">
      <c r="A38" s="42" t="s">
        <v>20</v>
      </c>
      <c r="B38" s="43">
        <v>34474</v>
      </c>
      <c r="C38" s="44">
        <f>D12+1726611</f>
        <v>1890251</v>
      </c>
      <c r="D38" s="63">
        <f>E12+110721203</f>
        <v>121269237.66</v>
      </c>
      <c r="E38" s="44">
        <f>F12+21789509</f>
        <v>23951856.1053</v>
      </c>
      <c r="F38" s="19"/>
    </row>
    <row r="39" spans="1:6" ht="16.5" customHeight="1">
      <c r="A39" s="45" t="s">
        <v>30</v>
      </c>
      <c r="B39" s="46">
        <v>35258</v>
      </c>
      <c r="C39" s="47">
        <f>D13+2205283</f>
        <v>2378239</v>
      </c>
      <c r="D39" s="64">
        <f>E13+138584455</f>
        <v>150485742.35</v>
      </c>
      <c r="E39" s="47">
        <f>0.215*D39</f>
        <v>32354434.605249997</v>
      </c>
      <c r="F39" s="18"/>
    </row>
    <row r="40" spans="1:6" ht="15.75" customHeight="1">
      <c r="A40" s="45" t="s">
        <v>31</v>
      </c>
      <c r="B40" s="46">
        <v>34909</v>
      </c>
      <c r="C40" s="47">
        <f>D14+1157575</f>
        <v>1252487</v>
      </c>
      <c r="D40" s="64">
        <f>E14+43689458</f>
        <v>47852840.54</v>
      </c>
      <c r="E40" s="47">
        <f aca="true" t="shared" si="0" ref="E40:E47">0.215*D40</f>
        <v>10288360.7161</v>
      </c>
      <c r="F40" s="17"/>
    </row>
    <row r="41" spans="1:6" ht="15.75" customHeight="1">
      <c r="A41" s="45" t="s">
        <v>37</v>
      </c>
      <c r="B41" s="46">
        <v>34311</v>
      </c>
      <c r="C41" s="47">
        <f>D15+1791100</f>
        <v>1956652</v>
      </c>
      <c r="D41" s="64">
        <f>E15+82181575</f>
        <v>89831798.35</v>
      </c>
      <c r="E41" s="47">
        <f t="shared" si="0"/>
        <v>19313836.64525</v>
      </c>
      <c r="F41" s="3"/>
    </row>
    <row r="42" spans="1:6" ht="15.75" customHeight="1">
      <c r="A42" s="45" t="s">
        <v>38</v>
      </c>
      <c r="B42" s="46">
        <v>34266</v>
      </c>
      <c r="C42" s="47">
        <f>D16+1336618</f>
        <v>1434180</v>
      </c>
      <c r="D42" s="64">
        <f>E16+66284820</f>
        <v>71172101.68</v>
      </c>
      <c r="E42" s="47">
        <f t="shared" si="0"/>
        <v>15302001.861200001</v>
      </c>
      <c r="F42" s="3"/>
    </row>
    <row r="43" spans="1:6" ht="15.75" customHeight="1">
      <c r="A43" s="42" t="s">
        <v>19</v>
      </c>
      <c r="B43" s="43">
        <v>34887</v>
      </c>
      <c r="C43" s="44">
        <f>D17+1294464</f>
        <v>1404345</v>
      </c>
      <c r="D43" s="63">
        <f>E17+59721169</f>
        <v>64719367.97</v>
      </c>
      <c r="E43" s="44">
        <f>F17+11292659</f>
        <v>12217325.80945</v>
      </c>
      <c r="F43" s="20"/>
    </row>
    <row r="44" spans="1:6" ht="15.75" customHeight="1">
      <c r="A44" s="42" t="s">
        <v>9</v>
      </c>
      <c r="B44" s="43">
        <v>34552</v>
      </c>
      <c r="C44" s="44">
        <f>D18+2018537</f>
        <v>2190636</v>
      </c>
      <c r="D44" s="63">
        <f>E18+95779508</f>
        <v>104204094.64</v>
      </c>
      <c r="E44" s="44">
        <f t="shared" si="0"/>
        <v>22403880.347599998</v>
      </c>
      <c r="F44" s="20"/>
    </row>
    <row r="45" spans="1:6" ht="15.75" customHeight="1">
      <c r="A45" s="42" t="s">
        <v>10</v>
      </c>
      <c r="B45" s="43">
        <v>34582</v>
      </c>
      <c r="C45" s="44">
        <f>D19+1484006</f>
        <v>1651531</v>
      </c>
      <c r="D45" s="63">
        <f>E19+102595475</f>
        <v>112482919.81</v>
      </c>
      <c r="E45" s="44">
        <f t="shared" si="0"/>
        <v>24183827.75915</v>
      </c>
      <c r="F45" s="20"/>
    </row>
    <row r="46" spans="1:6" ht="16.5" customHeight="1">
      <c r="A46" s="45" t="s">
        <v>21</v>
      </c>
      <c r="B46" s="46">
        <v>34607</v>
      </c>
      <c r="C46" s="47">
        <f>D20+1165001</f>
        <v>1272695</v>
      </c>
      <c r="D46" s="64">
        <f>E20+71861929</f>
        <v>78136391.96</v>
      </c>
      <c r="E46" s="47">
        <f t="shared" si="0"/>
        <v>16799324.271399997</v>
      </c>
      <c r="F46" s="3"/>
    </row>
    <row r="47" spans="1:6" ht="15.75" customHeight="1" thickBot="1">
      <c r="A47" s="48" t="s">
        <v>23</v>
      </c>
      <c r="B47" s="49">
        <v>34696</v>
      </c>
      <c r="C47" s="47">
        <f>D21+1452225</f>
        <v>1585744</v>
      </c>
      <c r="D47" s="64">
        <f>E21+88927993</f>
        <v>96917431.04</v>
      </c>
      <c r="E47" s="74">
        <f t="shared" si="0"/>
        <v>20837247.6736</v>
      </c>
      <c r="F47" s="3"/>
    </row>
    <row r="48" spans="1:6" ht="18" customHeight="1" thickBot="1">
      <c r="A48" s="55" t="s">
        <v>28</v>
      </c>
      <c r="B48" s="56"/>
      <c r="C48" s="57">
        <f>SUM(C34:C47)</f>
        <v>31017733</v>
      </c>
      <c r="D48" s="58">
        <f>SUM(D34:D47)</f>
        <v>1635308084.35</v>
      </c>
      <c r="E48" s="59">
        <f>SUM(E34:E47)</f>
        <v>335558156.94605</v>
      </c>
      <c r="F48" s="20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ignoredErrors>
    <ignoredError sqref="F17 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2002-07-15T22:09:11Z</cp:lastPrinted>
  <dcterms:created xsi:type="dcterms:W3CDTF">1998-04-06T18:16:31Z</dcterms:created>
  <dcterms:modified xsi:type="dcterms:W3CDTF">2002-07-15T22:12:46Z</dcterms:modified>
  <cp:category/>
  <cp:version/>
  <cp:contentType/>
  <cp:contentStatus/>
</cp:coreProperties>
</file>