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acetrack Revenue" sheetId="1" r:id="rId1"/>
  </sheet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E48" i="1"/>
  <c r="F48" i="1" s="1"/>
  <c r="G48" i="1" s="1"/>
  <c r="E47" i="1"/>
  <c r="F47" i="1" s="1"/>
  <c r="G47" i="1" s="1"/>
  <c r="F46" i="1"/>
  <c r="G46" i="1" s="1"/>
  <c r="G50" i="1" s="1"/>
  <c r="E46" i="1"/>
  <c r="E50" i="1" s="1"/>
  <c r="F32" i="1"/>
  <c r="C32" i="1"/>
  <c r="D31" i="1"/>
  <c r="E31" i="1" s="1"/>
  <c r="B31" i="1"/>
  <c r="G31" i="1" s="1"/>
  <c r="H31" i="1" s="1"/>
  <c r="B30" i="1"/>
  <c r="G30" i="1" s="1"/>
  <c r="H30" i="1" s="1"/>
  <c r="G29" i="1"/>
  <c r="H29" i="1" s="1"/>
  <c r="D29" i="1"/>
  <c r="E29" i="1" s="1"/>
  <c r="B29" i="1"/>
  <c r="B28" i="1"/>
  <c r="G28" i="1" s="1"/>
  <c r="E13" i="1"/>
  <c r="D13" i="1"/>
  <c r="F12" i="1"/>
  <c r="G12" i="1" s="1"/>
  <c r="H12" i="1" s="1"/>
  <c r="G11" i="1"/>
  <c r="H11" i="1" s="1"/>
  <c r="F11" i="1"/>
  <c r="F10" i="1"/>
  <c r="G10" i="1" s="1"/>
  <c r="H10" i="1" s="1"/>
  <c r="G9" i="1"/>
  <c r="H9" i="1" s="1"/>
  <c r="H13" i="1" s="1"/>
  <c r="F9" i="1"/>
  <c r="F13" i="1" s="1"/>
  <c r="G32" i="1" l="1"/>
  <c r="H32" i="1" s="1"/>
  <c r="H28" i="1"/>
  <c r="G13" i="1"/>
  <c r="B32" i="1"/>
  <c r="F50" i="1"/>
  <c r="D28" i="1"/>
  <c r="D30" i="1"/>
  <c r="E30" i="1" s="1"/>
  <c r="D32" i="1" l="1"/>
  <c r="E32" i="1" s="1"/>
  <c r="E28" i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<sst xmlns="http://schemas.openxmlformats.org/spreadsheetml/2006/main" count="60" uniqueCount="41">
  <si>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</si>
  <si>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</si>
  <si>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</si>
  <si>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</si>
  <si>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OCTOBER 2012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</si>
  <si>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</si>
  <si>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</si>
  <si>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</si>
  <si>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</si>
  <si>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</si>
  <si>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</si>
  <si>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</si>
  <si>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</si>
  <si>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</si>
  <si>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</si>
  <si>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</si>
  <si>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</si>
  <si>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</si>
  <si>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</si>
  <si>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</si>
  <si>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</si>
  <si>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</si>
  <si>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</si>
  <si>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</si>
  <si>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</si>
  <si>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</si>
  <si>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</si>
  <si>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</si>
  <si>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</si>
  <si>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</si>
  <si>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</si>
  <si>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</si>
  <si>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</si>
  <si>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</si>
  <si>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2012 - OCTOBER 31, 2012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</si>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</sst>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33712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7180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RowHeight="12" x14ac:dyDescent="0.15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.95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.95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.95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31</v>
      </c>
      <c r="D9" s="26">
        <v>153500</v>
      </c>
      <c r="E9" s="27">
        <v>13971000.02</v>
      </c>
      <c r="F9" s="28">
        <f>E9*0.18</f>
        <v>2514780.0035999999</v>
      </c>
      <c r="G9" s="28">
        <f>E9-F9</f>
        <v>11456220.0164</v>
      </c>
      <c r="H9" s="29">
        <f>G9*0.185</f>
        <v>2119400.703034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31</v>
      </c>
      <c r="D10" s="34">
        <v>103139</v>
      </c>
      <c r="E10" s="35">
        <v>5388916.9699999997</v>
      </c>
      <c r="F10" s="36">
        <f>E10*0.18</f>
        <v>970005.05459999992</v>
      </c>
      <c r="G10" s="36">
        <f>E10-F10</f>
        <v>4418911.9154000003</v>
      </c>
      <c r="H10" s="37">
        <f>G10*0.185</f>
        <v>817498.70434900001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31</v>
      </c>
      <c r="D11" s="34">
        <v>120465</v>
      </c>
      <c r="E11" s="35">
        <v>7055424.3700000001</v>
      </c>
      <c r="F11" s="36">
        <f>E11*0.18</f>
        <v>1269976.3866000001</v>
      </c>
      <c r="G11" s="36">
        <f>E11-F11</f>
        <v>5785447.9834000003</v>
      </c>
      <c r="H11" s="37">
        <f>G11*0.185</f>
        <v>1070307.876929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31</v>
      </c>
      <c r="D12" s="41">
        <v>62314</v>
      </c>
      <c r="E12" s="42">
        <v>3946910.17</v>
      </c>
      <c r="F12" s="43">
        <f>E12*0.18</f>
        <v>710443.83059999999</v>
      </c>
      <c r="G12" s="43">
        <f>E12-F12</f>
        <v>3236466.3393999999</v>
      </c>
      <c r="H12" s="44">
        <f>G12*0.185</f>
        <v>598746.27278899995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f>SUM(D9:D12)</f>
        <v>439418</v>
      </c>
      <c r="E13" s="43">
        <f>SUM(E9:E12)</f>
        <v>30362251.530000001</v>
      </c>
      <c r="F13" s="43">
        <f>SUM(F9:F12)</f>
        <v>5465205.2753999997</v>
      </c>
      <c r="G13" s="43">
        <f>SUM(G9:G12)</f>
        <v>24897046.254600003</v>
      </c>
      <c r="H13" s="44">
        <f>SUM(H9:H12)</f>
        <v>4605953.5571010001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 x14ac:dyDescent="0.2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 x14ac:dyDescent="0.25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 x14ac:dyDescent="0.25">
      <c r="A27" s="63" t="s">
        <v>10</v>
      </c>
      <c r="B27" s="64">
        <v>41183</v>
      </c>
      <c r="C27" s="65">
        <v>41153</v>
      </c>
      <c r="D27" s="66" t="s">
        <v>30</v>
      </c>
      <c r="E27" s="67" t="s">
        <v>31</v>
      </c>
      <c r="F27" s="68">
        <v>40817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 x14ac:dyDescent="0.2">
      <c r="A28" s="69" t="s">
        <v>18</v>
      </c>
      <c r="B28" s="70">
        <f>E9</f>
        <v>13971000.02</v>
      </c>
      <c r="C28" s="27">
        <v>15414537.189999999</v>
      </c>
      <c r="D28" s="71">
        <f>B28-C28</f>
        <v>-1443537.17</v>
      </c>
      <c r="E28" s="72">
        <f>D28/C28</f>
        <v>-9.3647778860106015E-2</v>
      </c>
      <c r="F28" s="73">
        <v>14350273.25</v>
      </c>
      <c r="G28" s="74">
        <f>B28-F28</f>
        <v>-379273.23000000045</v>
      </c>
      <c r="H28" s="72">
        <f>G28/F28</f>
        <v>-2.6429686974775931E-2</v>
      </c>
      <c r="I28" s="5"/>
      <c r="J28" s="5"/>
      <c r="K28" s="5"/>
      <c r="L28" s="5"/>
    </row>
    <row r="29" spans="1:12" ht="12.75" x14ac:dyDescent="0.2">
      <c r="A29" s="75" t="s">
        <v>19</v>
      </c>
      <c r="B29" s="76">
        <f>E10</f>
        <v>5388916.9699999997</v>
      </c>
      <c r="C29" s="35">
        <v>5927115.4000000004</v>
      </c>
      <c r="D29" s="77">
        <f>B29-C29</f>
        <v>-538198.43000000063</v>
      </c>
      <c r="E29" s="78">
        <f>D29/C29</f>
        <v>-9.0802758792244975E-2</v>
      </c>
      <c r="F29" s="50">
        <v>5751903.6900000004</v>
      </c>
      <c r="G29" s="79">
        <f>B29-F29</f>
        <v>-362986.72000000067</v>
      </c>
      <c r="H29" s="78">
        <f>G29/F29</f>
        <v>-6.3107231894559176E-2</v>
      </c>
      <c r="I29" s="5"/>
      <c r="J29" s="5"/>
      <c r="K29" s="5"/>
      <c r="L29" s="5"/>
    </row>
    <row r="30" spans="1:12" ht="12.75" x14ac:dyDescent="0.2">
      <c r="A30" s="75" t="s">
        <v>20</v>
      </c>
      <c r="B30" s="76">
        <f>E11</f>
        <v>7055424.3700000001</v>
      </c>
      <c r="C30" s="35">
        <v>7371113.6100000003</v>
      </c>
      <c r="D30" s="77">
        <f>B30-C30</f>
        <v>-315689.24000000022</v>
      </c>
      <c r="E30" s="78">
        <f>D30/C30</f>
        <v>-4.2827889611105889E-2</v>
      </c>
      <c r="F30" s="50">
        <v>7114732.3899999997</v>
      </c>
      <c r="G30" s="79">
        <f>B30-F30</f>
        <v>-59308.019999999553</v>
      </c>
      <c r="H30" s="78">
        <f>G30/F30</f>
        <v>-8.3359452961799391E-3</v>
      </c>
      <c r="I30" s="5"/>
      <c r="J30" s="5"/>
      <c r="K30" s="5"/>
      <c r="L30" s="5"/>
    </row>
    <row r="31" spans="1:12" ht="13.5" thickBot="1" x14ac:dyDescent="0.25">
      <c r="A31" s="80" t="s">
        <v>21</v>
      </c>
      <c r="B31" s="81">
        <f>E12</f>
        <v>3946910.17</v>
      </c>
      <c r="C31" s="42">
        <v>4030910.36</v>
      </c>
      <c r="D31" s="82">
        <f>B31-C31</f>
        <v>-84000.189999999944</v>
      </c>
      <c r="E31" s="83">
        <f>D31/C31</f>
        <v>-2.0839012158037656E-2</v>
      </c>
      <c r="F31" s="84">
        <v>3694775.28</v>
      </c>
      <c r="G31" s="85">
        <f>B31-F31</f>
        <v>252134.89000000013</v>
      </c>
      <c r="H31" s="83">
        <f>G31/F31</f>
        <v>6.8240926955644279E-2</v>
      </c>
      <c r="I31" s="5"/>
      <c r="J31" s="5"/>
      <c r="K31" s="5"/>
      <c r="L31" s="5"/>
    </row>
    <row r="32" spans="1:12" ht="12.75" customHeight="1" thickBot="1" x14ac:dyDescent="0.25">
      <c r="A32" s="86"/>
      <c r="B32" s="87">
        <f>SUM(B28:B31)</f>
        <v>30362251.530000001</v>
      </c>
      <c r="C32" s="87">
        <f>SUM(C28:C31)</f>
        <v>32743676.559999999</v>
      </c>
      <c r="D32" s="88">
        <f>SUM(D28:D31)</f>
        <v>-2381425.0300000007</v>
      </c>
      <c r="E32" s="83">
        <f>D32/C32</f>
        <v>-7.2729310822388621E-2</v>
      </c>
      <c r="F32" s="89">
        <f>SUM(F28:F31)</f>
        <v>30911684.610000003</v>
      </c>
      <c r="G32" s="88">
        <f>SUM(G28:G31)</f>
        <v>-549433.08000000054</v>
      </c>
      <c r="H32" s="83">
        <f>G32/F32</f>
        <v>-1.7774284608942266E-2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.95" customHeight="1" x14ac:dyDescent="0.25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.95" customHeight="1" x14ac:dyDescent="0.2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.95" customHeight="1" x14ac:dyDescent="0.2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6">
        <v>666979</v>
      </c>
      <c r="D46" s="97">
        <v>60558450.479999997</v>
      </c>
      <c r="E46" s="97">
        <f>D46*0.18</f>
        <v>10900521.086399999</v>
      </c>
      <c r="F46" s="97">
        <f>D46-E46</f>
        <v>49657929.393600002</v>
      </c>
      <c r="G46" s="97">
        <f>0.185*F46</f>
        <v>9186716.9378159996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98">
        <v>471174</v>
      </c>
      <c r="D47" s="99">
        <v>23989333.399999999</v>
      </c>
      <c r="E47" s="99">
        <f>D47*0.18</f>
        <v>4318080.0119999992</v>
      </c>
      <c r="F47" s="99">
        <f>D47-E47</f>
        <v>19671253.388</v>
      </c>
      <c r="G47" s="99">
        <f>0.185*F47</f>
        <v>3639181.87678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98">
        <v>496353</v>
      </c>
      <c r="D48" s="99">
        <v>30861589.719999999</v>
      </c>
      <c r="E48" s="99">
        <f>D48*0.18</f>
        <v>5555086.1495999992</v>
      </c>
      <c r="F48" s="99">
        <f>D48-E48</f>
        <v>25306503.5704</v>
      </c>
      <c r="G48" s="99">
        <f>0.185*F48</f>
        <v>4681703.1605239995</v>
      </c>
      <c r="H48" s="4"/>
      <c r="I48" s="5"/>
      <c r="J48" s="5"/>
      <c r="K48" s="5"/>
      <c r="L48" s="5"/>
    </row>
    <row r="49" spans="1:12" ht="13.5" thickBot="1" x14ac:dyDescent="0.25">
      <c r="A49" s="80" t="s">
        <v>21</v>
      </c>
      <c r="B49" s="39">
        <v>39344</v>
      </c>
      <c r="C49" s="100">
        <v>239339</v>
      </c>
      <c r="D49" s="101">
        <v>15112676.25</v>
      </c>
      <c r="E49" s="101">
        <f>D49*0.18</f>
        <v>2720281.7250000001</v>
      </c>
      <c r="F49" s="101">
        <f>D49-E49</f>
        <v>12392394.525</v>
      </c>
      <c r="G49" s="101">
        <f>0.185*F49</f>
        <v>2292592.987125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0">
        <f>SUM(C46:C49)</f>
        <v>1873845</v>
      </c>
      <c r="D50" s="101">
        <f>SUM(D46:D49)</f>
        <v>130522049.84999999</v>
      </c>
      <c r="E50" s="101">
        <f>SUM(E46:E49)</f>
        <v>23493968.972999997</v>
      </c>
      <c r="F50" s="101">
        <f>SUM(F46:F49)</f>
        <v>107028080.877</v>
      </c>
      <c r="G50" s="101">
        <f>SUM(G46:G49)</f>
        <v>19800194.962245002</v>
      </c>
      <c r="H50" s="4"/>
      <c r="I50" s="5"/>
      <c r="J50" s="5"/>
      <c r="K50" s="5"/>
      <c r="L50" s="5"/>
    </row>
    <row r="51" spans="1:12" ht="12.75" x14ac:dyDescent="0.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 x14ac:dyDescent="0.2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 x14ac:dyDescent="0.2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 x14ac:dyDescent="0.2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2012-11-13T22:43:39Z</dcterms:created>
  <dcterms:modified xsi:type="dcterms:W3CDTF">2012-11-14T16:50:34Z</dcterms:modified>
</cp:coreProperties>
</file>