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<sst xmlns="http://schemas.openxmlformats.org/spreadsheetml/2006/main" count="60" uniqueCount="41">
  <si>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</si>
  <si>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</si>
  <si>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</si>
  <si>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</si>
  <si>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</si>
  <si>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</si>
  <si>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</si>
  <si>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</si>
  <si>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</si>
  <si>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</si>
  <si>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</si>
  <si>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</si>
  <si>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</si>
  <si>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</si>
  <si>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</si>
  <si>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</si>
  <si>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</si>
  <si>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</si>
  <si>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</si>
  <si>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</si>
  <si>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</si>
  <si>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</si>
  <si>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</si>
  <si>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</si>
  <si>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</si>
  <si>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</si>
  <si>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</si>
  <si>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</si>
  <si>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</si>
  <si>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</si>
  <si>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</si>
  <si>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</si>
  <si>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</si>
  <si>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2007 -  JANUARY 31,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</si>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</sst>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117020</v>
      </c>
      <c r="E9" s="27">
        <v>12953164</v>
      </c>
      <c r="F9" s="28">
        <f>E9*0.18</f>
        <v>2331569.52</v>
      </c>
      <c r="G9" s="28">
        <f>E9-F9</f>
        <v>10621594.48</v>
      </c>
      <c r="H9" s="29">
        <f>G9*0.185</f>
        <v>1964994.9788000002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133007</v>
      </c>
      <c r="E10" s="35">
        <v>7034774</v>
      </c>
      <c r="F10" s="36">
        <f>E10*0.18</f>
        <v>1266259.32</v>
      </c>
      <c r="G10" s="36">
        <f>E10-F10</f>
        <v>5768514.68</v>
      </c>
      <c r="H10" s="37">
        <f>G10*0.185</f>
        <v>1067175.2158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203863</v>
      </c>
      <c r="E11" s="35">
        <v>9059285</v>
      </c>
      <c r="F11" s="36">
        <f>E11*0.18</f>
        <v>1630671.3</v>
      </c>
      <c r="G11" s="36">
        <f>E11-F11</f>
        <v>7428613.7</v>
      </c>
      <c r="H11" s="37">
        <f>G11*0.185</f>
        <v>1374293.5345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34167</v>
      </c>
      <c r="E12" s="42">
        <v>2102782</v>
      </c>
      <c r="F12" s="43">
        <f>E12*0.18</f>
        <v>378500.76</v>
      </c>
      <c r="G12" s="43">
        <f>E12-F12</f>
        <v>1724281.24</v>
      </c>
      <c r="H12" s="44">
        <f>G12*0.185</f>
        <v>318992.0294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488057</v>
      </c>
      <c r="E13" s="43">
        <f>SUM(E9:E12)</f>
        <v>31150005</v>
      </c>
      <c r="F13" s="43">
        <f>SUM(F9:F12)</f>
        <v>5607000.899999999</v>
      </c>
      <c r="G13" s="43">
        <f>SUM(G9:G12)</f>
        <v>25543004.099999998</v>
      </c>
      <c r="H13" s="44">
        <f>SUM(H9:H12)</f>
        <v>4725455.7585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39448</v>
      </c>
      <c r="C27" s="65">
        <v>39418</v>
      </c>
      <c r="D27" s="66" t="s">
        <v>29</v>
      </c>
      <c r="E27" s="67" t="s">
        <v>30</v>
      </c>
      <c r="F27" s="68">
        <v>39083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12953164</v>
      </c>
      <c r="C28" s="27">
        <v>14821305</v>
      </c>
      <c r="D28" s="71">
        <f>B28-C28</f>
        <v>-1868141</v>
      </c>
      <c r="E28" s="72">
        <f>D28/C28</f>
        <v>-0.126044299068132</v>
      </c>
      <c r="F28" s="73">
        <v>12241137</v>
      </c>
      <c r="G28" s="74">
        <f>B28-F28</f>
        <v>712027</v>
      </c>
      <c r="H28" s="72">
        <f>G28/F28</f>
        <v>0.058166737289191354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7034774</v>
      </c>
      <c r="C29" s="35">
        <v>7774281</v>
      </c>
      <c r="D29" s="77">
        <f>B29-C29</f>
        <v>-739507</v>
      </c>
      <c r="E29" s="78">
        <f>D29/C29</f>
        <v>-0.09512223702744987</v>
      </c>
      <c r="F29" s="50">
        <v>7782287</v>
      </c>
      <c r="G29" s="79">
        <f>B29-F29</f>
        <v>-747513</v>
      </c>
      <c r="H29" s="78">
        <f>G29/F29</f>
        <v>-0.0960531267993586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9059285</v>
      </c>
      <c r="C30" s="35">
        <v>9196091</v>
      </c>
      <c r="D30" s="77">
        <f>B30-C30</f>
        <v>-136806</v>
      </c>
      <c r="E30" s="78">
        <f>D30/C30</f>
        <v>-0.014876538303068119</v>
      </c>
      <c r="F30" s="50">
        <v>8773428</v>
      </c>
      <c r="G30" s="79">
        <f>B30-F30</f>
        <v>285857</v>
      </c>
      <c r="H30" s="78">
        <f>G30/F30</f>
        <v>0.03258213323230099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2102782</v>
      </c>
      <c r="C31" s="42">
        <v>1786285</v>
      </c>
      <c r="D31" s="82">
        <f>B31-C31</f>
        <v>316497</v>
      </c>
      <c r="E31" s="83">
        <f>D31/C31</f>
        <v>0.17718169273100318</v>
      </c>
      <c r="F31" s="84">
        <v>0</v>
      </c>
      <c r="G31" s="85">
        <f>B31-F31</f>
        <v>2102782</v>
      </c>
      <c r="H31" s="83">
        <v>1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31150005</v>
      </c>
      <c r="C32" s="87">
        <f>SUM(C28:C31)</f>
        <v>33577962</v>
      </c>
      <c r="D32" s="88">
        <f>SUM(D28:D31)</f>
        <v>-2427957</v>
      </c>
      <c r="E32" s="83">
        <f>D32/C32</f>
        <v>-0.07230805133438414</v>
      </c>
      <c r="F32" s="89">
        <f>SUM(F28:F31)</f>
        <v>28796852</v>
      </c>
      <c r="G32" s="88">
        <f>SUM(G28:G31)</f>
        <v>2353153</v>
      </c>
      <c r="H32" s="83">
        <f>G32/F32</f>
        <v>0.08171563336159106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D9+718213</f>
        <v>835233</v>
      </c>
      <c r="D46" s="97">
        <f>E9+81416024</f>
        <v>94369188</v>
      </c>
      <c r="E46" s="97">
        <f>F9+14654885</f>
        <v>16986454.52</v>
      </c>
      <c r="F46" s="97">
        <f>G9+66761139</f>
        <v>77382733.48</v>
      </c>
      <c r="G46" s="97">
        <f>0.185*F46</f>
        <v>14315805.6938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D10+979266</f>
        <v>1112273</v>
      </c>
      <c r="D47" s="99">
        <f>E10+44986999</f>
        <v>52021773</v>
      </c>
      <c r="E47" s="99">
        <f>F10+8097660</f>
        <v>9363919.32</v>
      </c>
      <c r="F47" s="99">
        <f>G10+36889339</f>
        <v>42657853.68</v>
      </c>
      <c r="G47" s="99">
        <f>0.185*F47</f>
        <v>7891702.9308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D11+1266929</f>
        <v>1470792</v>
      </c>
      <c r="D48" s="99">
        <f>E11+52536539</f>
        <v>61595824</v>
      </c>
      <c r="E48" s="99">
        <f>F11+9456577</f>
        <v>11087248.3</v>
      </c>
      <c r="F48" s="99">
        <f>G11+43079962</f>
        <v>50508575.7</v>
      </c>
      <c r="G48" s="99">
        <f>0.185*F48</f>
        <v>9344086.5045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D12+87386</f>
        <v>121553</v>
      </c>
      <c r="D49" s="101">
        <f>E12+5007889</f>
        <v>7110671</v>
      </c>
      <c r="E49" s="101">
        <f>F12+901420</f>
        <v>1279920.76</v>
      </c>
      <c r="F49" s="101">
        <f>G12+4106469</f>
        <v>5830750.24</v>
      </c>
      <c r="G49" s="101">
        <f>0.185*F49</f>
        <v>1078688.7944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3539851</v>
      </c>
      <c r="D50" s="101">
        <f>SUM(D46:D49)</f>
        <v>215097456</v>
      </c>
      <c r="E50" s="101">
        <f>SUM(E46:E49)</f>
        <v>38717542.9</v>
      </c>
      <c r="F50" s="101">
        <f>SUM(F46:F49)</f>
        <v>176379913.10000002</v>
      </c>
      <c r="G50" s="101">
        <f>SUM(G46:G49)</f>
        <v>32630283.9235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2008-04-30T12:29:37Z</dcterms:created>
  <dcterms:modified xsi:type="dcterms:W3CDTF">2008-04-30T12:31:14Z</dcterms:modified>
  <cp:category/>
  <cp:version/>
  <cp:contentType/>
  <cp:contentStatus/>
</cp:coreProperties>
</file>