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<sst xmlns="http://schemas.openxmlformats.org/spreadsheetml/2006/main" count="66" uniqueCount="41">
  <si>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</si>
  <si>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</si>
  <si>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</si>
  <si>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APRIL  2008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</si>
  <si>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</si>
  <si>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</si>
  <si>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</si>
  <si>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</si>
  <si>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</si>
  <si>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</si>
  <si>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</si>
  <si>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</si>
  <si>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</si>
  <si>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</si>
  <si>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</si>
  <si>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</si>
  <si>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</si>
  <si>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</si>
  <si>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</si>
  <si>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</si>
  <si>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</si>
  <si>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</si>
  <si>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</si>
  <si>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</si>
  <si>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</si>
  <si>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</si>
  <si>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</si>
  <si>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</si>
  <si>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</si>
  <si>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</si>
  <si>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</si>
  <si>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</si>
  <si>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2007 -  APRIL 30, 2008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</si>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</sst>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4" sqref="A4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30</v>
      </c>
      <c r="D8" s="38">
        <v>123103</v>
      </c>
      <c r="E8" s="39">
        <v>7451516</v>
      </c>
      <c r="F8" s="40">
        <f aca="true" t="shared" si="0" ref="F8:F20">E8*0.215</f>
        <v>1602075.94</v>
      </c>
      <c r="G8" s="39">
        <v>8814531</v>
      </c>
      <c r="H8" s="41">
        <v>7693441</v>
      </c>
    </row>
    <row r="9" spans="1:8" ht="15.75" customHeight="1">
      <c r="A9" s="42" t="s">
        <v>18</v>
      </c>
      <c r="B9" s="43">
        <v>36880</v>
      </c>
      <c r="C9" s="44">
        <v>30</v>
      </c>
      <c r="D9" s="38">
        <v>254903</v>
      </c>
      <c r="E9" s="45">
        <v>11930283</v>
      </c>
      <c r="F9" s="46">
        <f t="shared" si="0"/>
        <v>2565010.8449999997</v>
      </c>
      <c r="G9" s="45">
        <v>13061309</v>
      </c>
      <c r="H9" s="47">
        <v>11350856</v>
      </c>
    </row>
    <row r="10" spans="1:8" ht="15.75" customHeight="1">
      <c r="A10" s="42" t="s">
        <v>19</v>
      </c>
      <c r="B10" s="43">
        <v>34524</v>
      </c>
      <c r="C10" s="44">
        <v>30</v>
      </c>
      <c r="D10" s="38">
        <v>184062</v>
      </c>
      <c r="E10" s="45">
        <v>24696352</v>
      </c>
      <c r="F10" s="46">
        <f t="shared" si="0"/>
        <v>5309715.68</v>
      </c>
      <c r="G10" s="45">
        <v>23655680</v>
      </c>
      <c r="H10" s="47">
        <v>24072206</v>
      </c>
    </row>
    <row r="11" spans="1:8" ht="15.75" customHeight="1">
      <c r="A11" s="42" t="s">
        <v>20</v>
      </c>
      <c r="B11" s="43">
        <v>34474</v>
      </c>
      <c r="C11" s="44">
        <v>30</v>
      </c>
      <c r="D11" s="38">
        <v>124871</v>
      </c>
      <c r="E11" s="45">
        <v>7426692</v>
      </c>
      <c r="F11" s="46">
        <f t="shared" si="0"/>
        <v>1596738.78</v>
      </c>
      <c r="G11" s="45">
        <v>8412149</v>
      </c>
      <c r="H11" s="47">
        <v>8916902</v>
      </c>
    </row>
    <row r="12" spans="1:8" ht="15.75" customHeight="1">
      <c r="A12" s="42" t="s">
        <v>21</v>
      </c>
      <c r="B12" s="43">
        <v>38127</v>
      </c>
      <c r="C12" s="44">
        <v>30</v>
      </c>
      <c r="D12" s="38">
        <v>161091</v>
      </c>
      <c r="E12" s="45">
        <v>10299188</v>
      </c>
      <c r="F12" s="46">
        <f t="shared" si="0"/>
        <v>2214325.42</v>
      </c>
      <c r="G12" s="45">
        <v>11157826</v>
      </c>
      <c r="H12" s="47">
        <v>9785753</v>
      </c>
    </row>
    <row r="13" spans="1:8" ht="15.75" customHeight="1">
      <c r="A13" s="48" t="s">
        <v>22</v>
      </c>
      <c r="B13" s="49">
        <v>35258</v>
      </c>
      <c r="C13" s="44">
        <v>30</v>
      </c>
      <c r="D13" s="50">
        <v>129380</v>
      </c>
      <c r="E13" s="51">
        <v>10564816</v>
      </c>
      <c r="F13" s="52">
        <f t="shared" si="0"/>
        <v>2271435.44</v>
      </c>
      <c r="G13" s="51">
        <v>11673365</v>
      </c>
      <c r="H13" s="53">
        <v>10713227</v>
      </c>
    </row>
    <row r="14" spans="1:8" ht="15.75" customHeight="1">
      <c r="A14" s="48" t="s">
        <v>23</v>
      </c>
      <c r="B14" s="49">
        <v>34909</v>
      </c>
      <c r="C14" s="44">
        <v>30</v>
      </c>
      <c r="D14" s="50">
        <v>50533</v>
      </c>
      <c r="E14" s="51">
        <v>2248799</v>
      </c>
      <c r="F14" s="52">
        <f t="shared" si="0"/>
        <v>483491.785</v>
      </c>
      <c r="G14" s="51">
        <v>2520018</v>
      </c>
      <c r="H14" s="53">
        <v>2372814</v>
      </c>
    </row>
    <row r="15" spans="1:8" ht="15.75" customHeight="1">
      <c r="A15" s="48" t="s">
        <v>24</v>
      </c>
      <c r="B15" s="49">
        <v>38495</v>
      </c>
      <c r="C15" s="44">
        <v>30</v>
      </c>
      <c r="D15" s="50">
        <v>362737</v>
      </c>
      <c r="E15" s="51">
        <v>27060358</v>
      </c>
      <c r="F15" s="52">
        <f t="shared" si="0"/>
        <v>5817976.97</v>
      </c>
      <c r="G15" s="51">
        <v>28989328</v>
      </c>
      <c r="H15" s="53">
        <v>24453446</v>
      </c>
    </row>
    <row r="16" spans="1:8" ht="15.75" customHeight="1">
      <c r="A16" s="42" t="s">
        <v>25</v>
      </c>
      <c r="B16" s="43">
        <v>39218</v>
      </c>
      <c r="C16" s="44">
        <v>30</v>
      </c>
      <c r="D16" s="50">
        <v>45856</v>
      </c>
      <c r="E16" s="51">
        <v>4097484</v>
      </c>
      <c r="F16" s="52">
        <f t="shared" si="0"/>
        <v>880959.0599999999</v>
      </c>
      <c r="G16" s="51">
        <v>4641431</v>
      </c>
      <c r="H16" s="53">
        <v>0</v>
      </c>
    </row>
    <row r="17" spans="1:8" ht="15" customHeight="1">
      <c r="A17" s="42" t="s">
        <v>26</v>
      </c>
      <c r="B17" s="43">
        <v>34552</v>
      </c>
      <c r="C17" s="44">
        <v>30</v>
      </c>
      <c r="D17" s="38">
        <v>161871</v>
      </c>
      <c r="E17" s="45">
        <v>12966168</v>
      </c>
      <c r="F17" s="46">
        <f t="shared" si="0"/>
        <v>2787726.12</v>
      </c>
      <c r="G17" s="45">
        <v>14686373</v>
      </c>
      <c r="H17" s="47">
        <v>14010838</v>
      </c>
    </row>
    <row r="18" spans="1:8" ht="15.75" customHeight="1">
      <c r="A18" s="42" t="s">
        <v>27</v>
      </c>
      <c r="B18" s="43">
        <v>34582</v>
      </c>
      <c r="C18" s="44">
        <v>30</v>
      </c>
      <c r="D18" s="38">
        <v>88881</v>
      </c>
      <c r="E18" s="45">
        <v>9742648</v>
      </c>
      <c r="F18" s="46">
        <f t="shared" si="0"/>
        <v>2094669.32</v>
      </c>
      <c r="G18" s="45">
        <v>10313434</v>
      </c>
      <c r="H18" s="47">
        <v>9303073</v>
      </c>
    </row>
    <row r="19" spans="1:8" ht="15.75" customHeight="1">
      <c r="A19" s="48" t="s">
        <v>28</v>
      </c>
      <c r="B19" s="49">
        <v>34607</v>
      </c>
      <c r="C19" s="44">
        <v>30</v>
      </c>
      <c r="D19" s="50">
        <v>81196</v>
      </c>
      <c r="E19" s="51">
        <v>7224646</v>
      </c>
      <c r="F19" s="52">
        <f t="shared" si="0"/>
        <v>1553298.89</v>
      </c>
      <c r="G19" s="51">
        <v>7232991</v>
      </c>
      <c r="H19" s="53">
        <v>8273807</v>
      </c>
    </row>
    <row r="20" spans="1:8" ht="15.75" customHeight="1" thickBot="1">
      <c r="A20" s="54" t="s">
        <v>29</v>
      </c>
      <c r="B20" s="55">
        <v>34696</v>
      </c>
      <c r="C20" s="44">
        <v>30</v>
      </c>
      <c r="D20" s="50">
        <v>110795</v>
      </c>
      <c r="E20" s="51">
        <v>11075187</v>
      </c>
      <c r="F20" s="52">
        <f t="shared" si="0"/>
        <v>2381165.205</v>
      </c>
      <c r="G20" s="51">
        <v>12036847</v>
      </c>
      <c r="H20" s="53">
        <v>11255564</v>
      </c>
    </row>
    <row r="21" spans="1:8" ht="18" customHeight="1" thickBot="1">
      <c r="A21" s="56" t="s">
        <v>30</v>
      </c>
      <c r="B21" s="57" t="s">
        <v>1</v>
      </c>
      <c r="C21" s="58"/>
      <c r="D21" s="59">
        <f>SUM(D8:D20)</f>
        <v>1879279</v>
      </c>
      <c r="E21" s="60">
        <f>SUM(E8:E20)</f>
        <v>146784137</v>
      </c>
      <c r="F21" s="60">
        <f>SUM(F8:F20)</f>
        <v>31558589.455</v>
      </c>
      <c r="G21" s="61">
        <f>SUM(G8:G20)</f>
        <v>157195282</v>
      </c>
      <c r="H21" s="61">
        <f>SUM(H8:H20)</f>
        <v>142201927</v>
      </c>
    </row>
    <row r="22" spans="1:8" ht="12.75">
      <c r="A22" s="62"/>
      <c r="B22" s="63"/>
      <c r="C22" s="64"/>
      <c r="D22" s="65"/>
      <c r="E22" s="66"/>
      <c r="F22" s="66"/>
      <c r="G22" s="66"/>
      <c r="H22" s="66"/>
    </row>
    <row r="23" spans="1:14" s="69" customFormat="1" ht="13.5">
      <c r="A23" s="67"/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</row>
    <row r="24" spans="1:14" s="69" customFormat="1" ht="13.5">
      <c r="A24" s="68"/>
      <c r="B24" s="68"/>
      <c r="C24" s="68"/>
      <c r="D24" s="68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s="69" customFormat="1" ht="13.5">
      <c r="A25" s="67"/>
      <c r="B25" s="67"/>
      <c r="C25" s="67"/>
      <c r="D25" s="67"/>
      <c r="E25" s="67"/>
      <c r="F25" s="67"/>
      <c r="G25" s="67"/>
      <c r="H25" s="67"/>
      <c r="I25" s="70"/>
      <c r="J25" s="70"/>
      <c r="K25" s="70"/>
      <c r="L25" s="70"/>
      <c r="M25" s="70"/>
      <c r="N25" s="68"/>
    </row>
    <row r="26" spans="1:14" ht="12.75">
      <c r="A26" s="71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2" t="s">
        <v>32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36</v>
      </c>
      <c r="E33" s="31" t="s">
        <v>37</v>
      </c>
      <c r="F33" s="75"/>
    </row>
    <row r="34" spans="1:6" ht="15.75" customHeight="1">
      <c r="A34" s="35" t="s">
        <v>17</v>
      </c>
      <c r="B34" s="36">
        <v>35342</v>
      </c>
      <c r="C34" s="77">
        <f>D8+1173116</f>
        <v>1296219</v>
      </c>
      <c r="D34" s="78">
        <f>E8+70258716</f>
        <v>77710232</v>
      </c>
      <c r="E34" s="79">
        <f aca="true" t="shared" si="1" ref="E34:E46">0.215*D34</f>
        <v>16707699.879999999</v>
      </c>
      <c r="F34" s="80"/>
    </row>
    <row r="35" spans="1:7" ht="15.75" customHeight="1">
      <c r="A35" s="42" t="s">
        <v>18</v>
      </c>
      <c r="B35" s="43">
        <v>36880</v>
      </c>
      <c r="C35" s="79">
        <f>D9+2495731</f>
        <v>2750634</v>
      </c>
      <c r="D35" s="81">
        <f>E9+110786435</f>
        <v>122716718</v>
      </c>
      <c r="E35" s="79">
        <f t="shared" si="1"/>
        <v>26384094.37</v>
      </c>
      <c r="F35" s="80"/>
      <c r="G35" s="18"/>
    </row>
    <row r="36" spans="1:6" ht="15.75" customHeight="1">
      <c r="A36" s="42" t="s">
        <v>19</v>
      </c>
      <c r="B36" s="43">
        <v>34524</v>
      </c>
      <c r="C36" s="79">
        <f>D10+1765747</f>
        <v>1949809</v>
      </c>
      <c r="D36" s="81">
        <f>E10+210512199</f>
        <v>235208551</v>
      </c>
      <c r="E36" s="79">
        <f t="shared" si="1"/>
        <v>50569838.464999996</v>
      </c>
      <c r="F36" s="80"/>
    </row>
    <row r="37" spans="1:6" ht="15.75" customHeight="1">
      <c r="A37" s="42" t="s">
        <v>20</v>
      </c>
      <c r="B37" s="43">
        <v>34474</v>
      </c>
      <c r="C37" s="79">
        <f>D11+1330137</f>
        <v>1455008</v>
      </c>
      <c r="D37" s="81">
        <f>E11+72354093</f>
        <v>79780785</v>
      </c>
      <c r="E37" s="79">
        <f t="shared" si="1"/>
        <v>17152868.775</v>
      </c>
      <c r="F37" s="80"/>
    </row>
    <row r="38" spans="1:6" ht="15.75" customHeight="1">
      <c r="A38" s="42" t="s">
        <v>21</v>
      </c>
      <c r="B38" s="43">
        <v>38127</v>
      </c>
      <c r="C38" s="79">
        <f>D12+1564295</f>
        <v>1725386</v>
      </c>
      <c r="D38" s="81">
        <f>E12+97111633</f>
        <v>107410821</v>
      </c>
      <c r="E38" s="79">
        <f t="shared" si="1"/>
        <v>23093326.515</v>
      </c>
      <c r="F38" s="80"/>
    </row>
    <row r="39" spans="1:6" ht="16.5" customHeight="1">
      <c r="A39" s="48" t="s">
        <v>38</v>
      </c>
      <c r="B39" s="49">
        <v>35258</v>
      </c>
      <c r="C39" s="82">
        <f>D13+1419126</f>
        <v>1548506</v>
      </c>
      <c r="D39" s="83">
        <f>E13+97972899</f>
        <v>108537715</v>
      </c>
      <c r="E39" s="82">
        <f t="shared" si="1"/>
        <v>23335608.725</v>
      </c>
      <c r="F39" s="75"/>
    </row>
    <row r="40" spans="1:6" ht="15.75" customHeight="1">
      <c r="A40" s="48" t="s">
        <v>23</v>
      </c>
      <c r="B40" s="49">
        <v>34909</v>
      </c>
      <c r="C40" s="82">
        <f>D14+511405</f>
        <v>561938</v>
      </c>
      <c r="D40" s="83">
        <f>E14+21783661</f>
        <v>24032460</v>
      </c>
      <c r="E40" s="82">
        <f t="shared" si="1"/>
        <v>5166978.9</v>
      </c>
      <c r="F40" s="73"/>
    </row>
    <row r="41" spans="1:6" ht="15.75" customHeight="1">
      <c r="A41" s="48" t="s">
        <v>24</v>
      </c>
      <c r="B41" s="49">
        <v>38495</v>
      </c>
      <c r="C41" s="82">
        <f>D15+3542472</f>
        <v>3905209</v>
      </c>
      <c r="D41" s="83">
        <f>E15+236112109</f>
        <v>263172467</v>
      </c>
      <c r="E41" s="82">
        <f t="shared" si="1"/>
        <v>56582080.405</v>
      </c>
      <c r="F41" s="5"/>
    </row>
    <row r="42" spans="1:6" ht="15.75" customHeight="1">
      <c r="A42" s="42" t="s">
        <v>25</v>
      </c>
      <c r="B42" s="49">
        <v>39218</v>
      </c>
      <c r="C42" s="82">
        <f>D16+584029</f>
        <v>629885</v>
      </c>
      <c r="D42" s="83">
        <f>E16+39076395</f>
        <v>43173879</v>
      </c>
      <c r="E42" s="82">
        <f t="shared" si="1"/>
        <v>9282383.985</v>
      </c>
      <c r="F42" s="5"/>
    </row>
    <row r="43" spans="1:6" ht="15.75" customHeight="1">
      <c r="A43" s="42" t="s">
        <v>26</v>
      </c>
      <c r="B43" s="43">
        <v>34552</v>
      </c>
      <c r="C43" s="79">
        <f>D17+1670832</f>
        <v>1832703</v>
      </c>
      <c r="D43" s="81">
        <f>E17+128292259</f>
        <v>141258427</v>
      </c>
      <c r="E43" s="79">
        <f t="shared" si="1"/>
        <v>30370561.805</v>
      </c>
      <c r="F43" s="84"/>
    </row>
    <row r="44" spans="1:6" ht="15.75" customHeight="1">
      <c r="A44" s="42" t="s">
        <v>27</v>
      </c>
      <c r="B44" s="43">
        <v>34582</v>
      </c>
      <c r="C44" s="79">
        <f>D18+872559</f>
        <v>961440</v>
      </c>
      <c r="D44" s="81">
        <f>E18+87651119</f>
        <v>97393767</v>
      </c>
      <c r="E44" s="79">
        <f t="shared" si="1"/>
        <v>20939659.905</v>
      </c>
      <c r="F44" s="84"/>
    </row>
    <row r="45" spans="1:6" ht="16.5" customHeight="1">
      <c r="A45" s="48" t="s">
        <v>28</v>
      </c>
      <c r="B45" s="49">
        <v>34607</v>
      </c>
      <c r="C45" s="82">
        <f>D19+759939</f>
        <v>841135</v>
      </c>
      <c r="D45" s="83">
        <f>E19+67457018</f>
        <v>74681664</v>
      </c>
      <c r="E45" s="82">
        <f t="shared" si="1"/>
        <v>16056557.76</v>
      </c>
      <c r="F45" s="5"/>
    </row>
    <row r="46" spans="1:6" ht="15.75" customHeight="1" thickBot="1">
      <c r="A46" s="54" t="s">
        <v>29</v>
      </c>
      <c r="B46" s="55">
        <v>34696</v>
      </c>
      <c r="C46" s="82">
        <f>D20+1051456</f>
        <v>1162251</v>
      </c>
      <c r="D46" s="83">
        <f>E20+105855138</f>
        <v>116930325</v>
      </c>
      <c r="E46" s="82">
        <f t="shared" si="1"/>
        <v>25140019.875</v>
      </c>
      <c r="F46" s="5"/>
    </row>
    <row r="47" spans="1:6" ht="18" customHeight="1" thickBot="1">
      <c r="A47" s="56" t="s">
        <v>30</v>
      </c>
      <c r="B47" s="85"/>
      <c r="C47" s="59">
        <f>SUM(C34:C46)</f>
        <v>20620123</v>
      </c>
      <c r="D47" s="60">
        <f>SUM(D34:D46)</f>
        <v>1492007811</v>
      </c>
      <c r="E47" s="60">
        <f>SUM(E34:E46)</f>
        <v>320781679.365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2008-05-19T14:46:49Z</dcterms:created>
  <dcterms:modified xsi:type="dcterms:W3CDTF">2008-05-19T14:47:27Z</dcterms:modified>
  <cp:category/>
  <cp:version/>
  <cp:contentType/>
  <cp:contentStatus/>
</cp:coreProperties>
</file>