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Riverboat Revenue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<sst xmlns="http://schemas.openxmlformats.org/spreadsheetml/2006/main" count="66" uniqueCount="41">
  <si>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LOUISIANA STATE POLICE</t>
  </si>
  <si>
    <t xml:space="preserve"> </t>
  </si>
  <si>
    <t>FOR THE MONTH OF:</t>
  </si>
  <si>
    <t>NOVEMBER 2007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</si>
  <si>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</si>
  <si>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</si>
  <si>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</si>
  <si>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</si>
  <si>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</si>
  <si>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</si>
  <si>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</si>
  <si>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</si>
  <si>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</si>
  <si>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</si>
  <si>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</si>
  <si>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</si>
  <si>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</si>
  <si>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</si>
  <si>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</si>
  <si>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</si>
  <si>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</si>
  <si>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</si>
  <si>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GRAND PALAIS</t>
  </si>
  <si>
    <t xml:space="preserve">ISLE - LC </t>
  </si>
  <si>
    <t>L'AUBERGE DU LAC</t>
  </si>
  <si>
    <t>AMELIA BELLE</t>
  </si>
  <si>
    <t>BOOMTOWN N.O.</t>
  </si>
  <si>
    <t>TREASURE CHEST</t>
  </si>
  <si>
    <t>BELLE OF B.R.</t>
  </si>
  <si>
    <t>HOLLYWOOD  B.R.</t>
  </si>
  <si>
    <t>Riverboat Total</t>
  </si>
  <si>
    <t>FOR THE PERIOD OF:</t>
  </si>
  <si>
    <t>JULY 1, 2007 - NOVEMBER 30, 2007</t>
  </si>
  <si>
    <t xml:space="preserve">  </t>
  </si>
  <si>
    <t xml:space="preserve">Riverboat </t>
  </si>
  <si>
    <t>FYTD</t>
  </si>
  <si>
    <t>Total AGR</t>
  </si>
  <si>
    <t>Fee Remittance</t>
  </si>
  <si>
    <t xml:space="preserve">GRAND PALAIS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</si>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</sst>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  <numFmt numFmtId="188" formatCode="[$-409]mmmm\-yy;@"/>
  </numFmts>
  <fonts count="2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6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44" fontId="7" fillId="0" borderId="0" xfId="17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10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11" fillId="0" borderId="0" xfId="0" applyFont="1" applyFill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4" fontId="12" fillId="0" borderId="0" xfId="0" applyNumberFormat="1" applyFont="1" applyFill="1" applyAlignment="1" applyProtection="1">
      <alignment horizontal="center"/>
      <protection/>
    </xf>
    <xf numFmtId="44" fontId="7" fillId="0" borderId="0" xfId="0" applyNumberFormat="1" applyFont="1" applyFill="1" applyAlignment="1" applyProtection="1">
      <alignment/>
      <protection/>
    </xf>
    <xf numFmtId="44" fontId="7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2" fillId="0" borderId="1" xfId="0" applyNumberFormat="1" applyFont="1" applyFill="1" applyBorder="1" applyAlignment="1" applyProtection="1">
      <alignment horizontal="center"/>
      <protection/>
    </xf>
    <xf numFmtId="166" fontId="12" fillId="0" borderId="2" xfId="0" applyNumberFormat="1" applyFont="1" applyFill="1" applyBorder="1" applyAlignment="1" applyProtection="1">
      <alignment horizontal="center"/>
      <protection/>
    </xf>
    <xf numFmtId="164" fontId="13" fillId="0" borderId="3" xfId="0" applyNumberFormat="1" applyFont="1" applyFill="1" applyBorder="1" applyAlignment="1" applyProtection="1">
      <alignment horizontal="center"/>
      <protection/>
    </xf>
    <xf numFmtId="164" fontId="13" fillId="0" borderId="2" xfId="0" applyNumberFormat="1" applyFont="1" applyFill="1" applyBorder="1" applyAlignment="1" applyProtection="1">
      <alignment horizontal="center"/>
      <protection/>
    </xf>
    <xf numFmtId="164" fontId="12" fillId="0" borderId="2" xfId="0" applyNumberFormat="1" applyFont="1" applyFill="1" applyBorder="1" applyAlignment="1" applyProtection="1">
      <alignment horizontal="center"/>
      <protection/>
    </xf>
    <xf numFmtId="44" fontId="12" fillId="0" borderId="1" xfId="17" applyNumberFormat="1" applyFont="1" applyFill="1" applyBorder="1" applyAlignment="1" applyProtection="1">
      <alignment horizontal="center"/>
      <protection/>
    </xf>
    <xf numFmtId="44" fontId="12" fillId="0" borderId="2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12" fillId="0" borderId="4" xfId="0" applyNumberFormat="1" applyFont="1" applyFill="1" applyBorder="1" applyAlignment="1" applyProtection="1">
      <alignment horizontal="center"/>
      <protection/>
    </xf>
    <xf numFmtId="166" fontId="12" fillId="0" borderId="5" xfId="0" applyNumberFormat="1" applyFont="1" applyFill="1" applyBorder="1" applyAlignment="1" applyProtection="1">
      <alignment horizontal="center"/>
      <protection/>
    </xf>
    <xf numFmtId="164" fontId="13" fillId="0" borderId="6" xfId="0" applyNumberFormat="1" applyFont="1" applyFill="1" applyBorder="1" applyAlignment="1" applyProtection="1">
      <alignment horizontal="center"/>
      <protection/>
    </xf>
    <xf numFmtId="164" fontId="13" fillId="0" borderId="5" xfId="0" applyNumberFormat="1" applyFont="1" applyFill="1" applyBorder="1" applyAlignment="1" applyProtection="1">
      <alignment horizontal="center"/>
      <protection/>
    </xf>
    <xf numFmtId="164" fontId="12" fillId="0" borderId="5" xfId="0" applyNumberFormat="1" applyFont="1" applyFill="1" applyBorder="1" applyAlignment="1" applyProtection="1">
      <alignment horizontal="center"/>
      <protection/>
    </xf>
    <xf numFmtId="164" fontId="12" fillId="0" borderId="7" xfId="0" applyNumberFormat="1" applyFont="1" applyFill="1" applyBorder="1" applyAlignment="1" applyProtection="1">
      <alignment horizontal="center"/>
      <protection/>
    </xf>
    <xf numFmtId="44" fontId="12" fillId="0" borderId="4" xfId="17" applyNumberFormat="1" applyFont="1" applyFill="1" applyBorder="1" applyAlignment="1" applyProtection="1">
      <alignment horizontal="center"/>
      <protection/>
    </xf>
    <xf numFmtId="44" fontId="12" fillId="0" borderId="5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/>
      <protection/>
    </xf>
    <xf numFmtId="166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center"/>
      <protection/>
    </xf>
    <xf numFmtId="176" fontId="1" fillId="0" borderId="2" xfId="0" applyNumberFormat="1" applyFont="1" applyFill="1" applyBorder="1" applyAlignment="1">
      <alignment horizontal="center"/>
    </xf>
    <xf numFmtId="5" fontId="1" fillId="0" borderId="2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left"/>
      <protection/>
    </xf>
    <xf numFmtId="166" fontId="1" fillId="0" borderId="7" xfId="0" applyNumberFormat="1" applyFont="1" applyFill="1" applyBorder="1" applyAlignment="1" applyProtection="1">
      <alignment horizontal="center"/>
      <protection/>
    </xf>
    <xf numFmtId="164" fontId="1" fillId="0" borderId="7" xfId="0" applyNumberFormat="1" applyFont="1" applyFill="1" applyBorder="1" applyAlignment="1" applyProtection="1">
      <alignment horizontal="center"/>
      <protection/>
    </xf>
    <xf numFmtId="176" fontId="1" fillId="0" borderId="7" xfId="0" applyNumberFormat="1" applyFont="1" applyFill="1" applyBorder="1" applyAlignment="1">
      <alignment horizontal="center"/>
    </xf>
    <xf numFmtId="5" fontId="1" fillId="0" borderId="7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/>
    </xf>
    <xf numFmtId="164" fontId="4" fillId="0" borderId="7" xfId="0" applyNumberFormat="1" applyFont="1" applyFill="1" applyBorder="1" applyAlignment="1" applyProtection="1">
      <alignment horizontal="left"/>
      <protection/>
    </xf>
    <xf numFmtId="166" fontId="4" fillId="0" borderId="7" xfId="0" applyNumberFormat="1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76" fontId="4" fillId="0" borderId="7" xfId="0" applyNumberFormat="1" applyFont="1" applyFill="1" applyBorder="1" applyAlignment="1">
      <alignment horizontal="center"/>
    </xf>
    <xf numFmtId="5" fontId="4" fillId="0" borderId="7" xfId="0" applyNumberFormat="1" applyFont="1" applyFill="1" applyBorder="1" applyAlignment="1" applyProtection="1">
      <alignment horizontal="center"/>
      <protection locked="0"/>
    </xf>
    <xf numFmtId="176" fontId="4" fillId="0" borderId="7" xfId="0" applyNumberFormat="1" applyFont="1" applyFill="1" applyBorder="1" applyAlignment="1" applyProtection="1">
      <alignment horizontal="center"/>
      <protection/>
    </xf>
    <xf numFmtId="164" fontId="4" fillId="0" borderId="5" xfId="0" applyNumberFormat="1" applyFont="1" applyFill="1" applyBorder="1" applyAlignment="1" applyProtection="1">
      <alignment horizontal="left"/>
      <protection/>
    </xf>
    <xf numFmtId="166" fontId="4" fillId="0" borderId="5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 horizontal="center"/>
      <protection/>
    </xf>
    <xf numFmtId="166" fontId="14" fillId="0" borderId="8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/>
      <protection/>
    </xf>
    <xf numFmtId="37" fontId="14" fillId="0" borderId="8" xfId="0" applyNumberFormat="1" applyFont="1" applyFill="1" applyBorder="1" applyAlignment="1" applyProtection="1">
      <alignment horizontal="center"/>
      <protection/>
    </xf>
    <xf numFmtId="5" fontId="14" fillId="0" borderId="8" xfId="0" applyNumberFormat="1" applyFont="1" applyFill="1" applyBorder="1" applyAlignment="1" applyProtection="1">
      <alignment horizontal="center"/>
      <protection/>
    </xf>
    <xf numFmtId="5" fontId="14" fillId="0" borderId="8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5" fontId="12" fillId="0" borderId="0" xfId="0" applyNumberFormat="1" applyFont="1" applyFill="1" applyBorder="1" applyAlignment="1" applyProtection="1">
      <alignment/>
      <protection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6" fillId="0" borderId="0" xfId="0" applyFont="1" applyFill="1" applyAlignment="1">
      <alignment/>
    </xf>
    <xf numFmtId="164" fontId="17" fillId="0" borderId="0" xfId="0" applyFont="1" applyAlignment="1">
      <alignment/>
    </xf>
    <xf numFmtId="164" fontId="18" fillId="0" borderId="0" xfId="0" applyNumberFormat="1" applyFont="1" applyFill="1" applyBorder="1" applyAlignment="1" applyProtection="1">
      <alignment horizontal="left"/>
      <protection/>
    </xf>
    <xf numFmtId="166" fontId="5" fillId="0" borderId="0" xfId="0" applyNumberFormat="1" applyFont="1" applyFill="1" applyAlignment="1" applyProtection="1">
      <alignment horizontal="left"/>
      <protection/>
    </xf>
    <xf numFmtId="7" fontId="7" fillId="0" borderId="0" xfId="0" applyNumberFormat="1" applyFont="1" applyFill="1" applyAlignment="1" applyProtection="1">
      <alignment/>
      <protection/>
    </xf>
    <xf numFmtId="164" fontId="19" fillId="0" borderId="0" xfId="0" applyNumberFormat="1" applyFont="1" applyFill="1" applyAlignment="1" applyProtection="1">
      <alignment horizontal="right"/>
      <protection/>
    </xf>
    <xf numFmtId="39" fontId="7" fillId="0" borderId="0" xfId="0" applyNumberFormat="1" applyFont="1" applyFill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/>
      <protection/>
    </xf>
    <xf numFmtId="37" fontId="1" fillId="0" borderId="2" xfId="0" applyNumberFormat="1" applyFont="1" applyFill="1" applyBorder="1" applyAlignment="1" applyProtection="1">
      <alignment horizontal="center"/>
      <protection/>
    </xf>
    <xf numFmtId="37" fontId="1" fillId="0" borderId="1" xfId="0" applyNumberFormat="1" applyFont="1" applyFill="1" applyBorder="1" applyAlignment="1" applyProtection="1">
      <alignment horizontal="center"/>
      <protection/>
    </xf>
    <xf numFmtId="37" fontId="1" fillId="0" borderId="7" xfId="0" applyNumberFormat="1" applyFont="1" applyFill="1" applyBorder="1" applyAlignment="1" applyProtection="1">
      <alignment horizontal="center"/>
      <protection/>
    </xf>
    <xf numFmtId="39" fontId="12" fillId="0" borderId="0" xfId="0" applyNumberFormat="1" applyFont="1" applyFill="1" applyAlignment="1" applyProtection="1">
      <alignment/>
      <protection/>
    </xf>
    <xf numFmtId="37" fontId="1" fillId="0" borderId="9" xfId="0" applyNumberFormat="1" applyFont="1" applyFill="1" applyBorder="1" applyAlignment="1" applyProtection="1">
      <alignment horizontal="center"/>
      <protection/>
    </xf>
    <xf numFmtId="37" fontId="4" fillId="0" borderId="7" xfId="0" applyNumberFormat="1" applyFont="1" applyFill="1" applyBorder="1" applyAlignment="1" applyProtection="1">
      <alignment horizontal="center"/>
      <protection/>
    </xf>
    <xf numFmtId="37" fontId="4" fillId="0" borderId="9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Alignment="1" applyProtection="1">
      <alignment/>
      <protection/>
    </xf>
    <xf numFmtId="166" fontId="14" fillId="0" borderId="8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="112" zoomScaleNormal="112" workbookViewId="0" topLeftCell="A1">
      <selection activeCell="A1" sqref="A1"/>
    </sheetView>
  </sheetViews>
  <sheetFormatPr defaultColWidth="9.00390625" defaultRowHeight="12.75"/>
  <cols>
    <col min="1" max="1" width="20.75390625" style="8" customWidth="1"/>
    <col min="2" max="2" width="8.50390625" style="8" customWidth="1"/>
    <col min="3" max="3" width="11.625" style="8" customWidth="1"/>
    <col min="4" max="4" width="15.75390625" style="8" customWidth="1"/>
    <col min="5" max="5" width="13.875" style="8" customWidth="1"/>
    <col min="6" max="6" width="13.00390625" style="8" customWidth="1"/>
    <col min="7" max="8" width="13.75390625" style="8" customWidth="1"/>
    <col min="9" max="16384" width="9.00390625" style="8" customWidth="1"/>
  </cols>
  <sheetData>
    <row r="1" spans="1:8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5.75" customHeight="1">
      <c r="A2" s="1" t="s">
        <v>39</v>
      </c>
      <c r="B2" s="2"/>
      <c r="C2" s="3"/>
      <c r="D2" s="3"/>
      <c r="E2" s="9"/>
      <c r="F2" s="5"/>
      <c r="G2" s="6"/>
      <c r="H2" s="10"/>
    </row>
    <row r="3" spans="1:8" ht="15.75" customHeight="1">
      <c r="A3" s="1" t="s">
        <v>2</v>
      </c>
      <c r="B3" s="2"/>
      <c r="C3" s="11" t="s">
        <v>3</v>
      </c>
      <c r="D3" s="12"/>
      <c r="E3" s="13"/>
      <c r="F3" s="5"/>
      <c r="G3" s="6"/>
      <c r="H3" s="10"/>
    </row>
    <row r="4" spans="1:8" ht="12.75">
      <c r="A4" s="4"/>
      <c r="B4" s="14"/>
      <c r="C4" s="15"/>
      <c r="D4" s="4"/>
      <c r="E4" s="4"/>
      <c r="F4" s="5"/>
      <c r="G4" s="6"/>
      <c r="H4" s="16"/>
    </row>
    <row r="5" spans="1:9" ht="13.5" thickBot="1">
      <c r="A5" s="4"/>
      <c r="B5" s="14"/>
      <c r="C5" s="4"/>
      <c r="D5" s="4"/>
      <c r="E5" s="4"/>
      <c r="F5" s="5"/>
      <c r="G5" s="6"/>
      <c r="H5" s="17"/>
      <c r="I5" s="18"/>
    </row>
    <row r="6" spans="1:11" ht="12.75">
      <c r="A6" s="19" t="s">
        <v>4</v>
      </c>
      <c r="B6" s="20" t="s">
        <v>5</v>
      </c>
      <c r="C6" s="21" t="s">
        <v>6</v>
      </c>
      <c r="D6" s="22" t="s">
        <v>7</v>
      </c>
      <c r="E6" s="23" t="s">
        <v>7</v>
      </c>
      <c r="F6" s="23" t="s">
        <v>7</v>
      </c>
      <c r="G6" s="24" t="s">
        <v>8</v>
      </c>
      <c r="H6" s="25" t="s">
        <v>9</v>
      </c>
      <c r="I6" s="18"/>
      <c r="K6" s="26"/>
    </row>
    <row r="7" spans="1:9" ht="13.5" thickBot="1">
      <c r="A7" s="27" t="s">
        <v>10</v>
      </c>
      <c r="B7" s="28" t="s">
        <v>11</v>
      </c>
      <c r="C7" s="29" t="s">
        <v>12</v>
      </c>
      <c r="D7" s="30" t="s">
        <v>13</v>
      </c>
      <c r="E7" s="31" t="s">
        <v>14</v>
      </c>
      <c r="F7" s="32" t="s">
        <v>15</v>
      </c>
      <c r="G7" s="33" t="s">
        <v>14</v>
      </c>
      <c r="H7" s="34" t="s">
        <v>16</v>
      </c>
      <c r="I7" s="18"/>
    </row>
    <row r="8" spans="1:8" ht="15.75" customHeight="1">
      <c r="A8" s="35" t="s">
        <v>17</v>
      </c>
      <c r="B8" s="36">
        <v>35342</v>
      </c>
      <c r="C8" s="37">
        <v>30</v>
      </c>
      <c r="D8" s="38">
        <v>112813</v>
      </c>
      <c r="E8" s="39">
        <v>6852703</v>
      </c>
      <c r="F8" s="40">
        <f aca="true" t="shared" si="0" ref="F8:F20">E8*0.215</f>
        <v>1473331.145</v>
      </c>
      <c r="G8" s="39">
        <v>6785824</v>
      </c>
      <c r="H8" s="41">
        <v>7522871</v>
      </c>
    </row>
    <row r="9" spans="1:8" ht="15.75" customHeight="1">
      <c r="A9" s="42" t="s">
        <v>18</v>
      </c>
      <c r="B9" s="43">
        <v>36880</v>
      </c>
      <c r="C9" s="44">
        <v>30</v>
      </c>
      <c r="D9" s="38">
        <v>236774</v>
      </c>
      <c r="E9" s="45">
        <v>11728301</v>
      </c>
      <c r="F9" s="46">
        <f t="shared" si="0"/>
        <v>2521584.715</v>
      </c>
      <c r="G9" s="45">
        <v>10755423</v>
      </c>
      <c r="H9" s="47">
        <v>11301407</v>
      </c>
    </row>
    <row r="10" spans="1:8" ht="15.75" customHeight="1">
      <c r="A10" s="42" t="s">
        <v>19</v>
      </c>
      <c r="B10" s="43">
        <v>34524</v>
      </c>
      <c r="C10" s="44">
        <v>30</v>
      </c>
      <c r="D10" s="38">
        <v>189396</v>
      </c>
      <c r="E10" s="45">
        <v>21652485</v>
      </c>
      <c r="F10" s="46">
        <f t="shared" si="0"/>
        <v>4655284.275</v>
      </c>
      <c r="G10" s="45">
        <v>22147257</v>
      </c>
      <c r="H10" s="47">
        <v>20690417</v>
      </c>
    </row>
    <row r="11" spans="1:8" ht="15.75" customHeight="1">
      <c r="A11" s="42" t="s">
        <v>20</v>
      </c>
      <c r="B11" s="43">
        <v>34474</v>
      </c>
      <c r="C11" s="44">
        <v>30</v>
      </c>
      <c r="D11" s="38">
        <v>138125</v>
      </c>
      <c r="E11" s="45">
        <v>7715875</v>
      </c>
      <c r="F11" s="46">
        <f t="shared" si="0"/>
        <v>1658913.125</v>
      </c>
      <c r="G11" s="45">
        <v>7049332</v>
      </c>
      <c r="H11" s="47">
        <v>8076703</v>
      </c>
    </row>
    <row r="12" spans="1:8" ht="15.75" customHeight="1">
      <c r="A12" s="42" t="s">
        <v>21</v>
      </c>
      <c r="B12" s="43">
        <v>38127</v>
      </c>
      <c r="C12" s="44">
        <v>30</v>
      </c>
      <c r="D12" s="38">
        <v>161138</v>
      </c>
      <c r="E12" s="45">
        <v>10167804</v>
      </c>
      <c r="F12" s="46">
        <f t="shared" si="0"/>
        <v>2186077.86</v>
      </c>
      <c r="G12" s="45">
        <v>10069059</v>
      </c>
      <c r="H12" s="47">
        <v>9660603</v>
      </c>
    </row>
    <row r="13" spans="1:8" ht="15.75" customHeight="1">
      <c r="A13" s="48" t="s">
        <v>22</v>
      </c>
      <c r="B13" s="49">
        <v>35258</v>
      </c>
      <c r="C13" s="44">
        <v>30</v>
      </c>
      <c r="D13" s="50">
        <v>146374</v>
      </c>
      <c r="E13" s="51">
        <v>10783803</v>
      </c>
      <c r="F13" s="52">
        <f t="shared" si="0"/>
        <v>2318517.645</v>
      </c>
      <c r="G13" s="51">
        <v>9868252</v>
      </c>
      <c r="H13" s="53">
        <v>11382903</v>
      </c>
    </row>
    <row r="14" spans="1:8" ht="15.75" customHeight="1">
      <c r="A14" s="48" t="s">
        <v>23</v>
      </c>
      <c r="B14" s="49">
        <v>34909</v>
      </c>
      <c r="C14" s="44">
        <v>30</v>
      </c>
      <c r="D14" s="50">
        <v>50656</v>
      </c>
      <c r="E14" s="51">
        <v>2283808</v>
      </c>
      <c r="F14" s="52">
        <f t="shared" si="0"/>
        <v>491018.72</v>
      </c>
      <c r="G14" s="51">
        <v>2139363</v>
      </c>
      <c r="H14" s="53">
        <v>2743338</v>
      </c>
    </row>
    <row r="15" spans="1:8" ht="15.75" customHeight="1">
      <c r="A15" s="48" t="s">
        <v>24</v>
      </c>
      <c r="B15" s="49">
        <v>38495</v>
      </c>
      <c r="C15" s="44">
        <v>30</v>
      </c>
      <c r="D15" s="50">
        <v>343491</v>
      </c>
      <c r="E15" s="51">
        <v>24573152</v>
      </c>
      <c r="F15" s="52">
        <f t="shared" si="0"/>
        <v>5283227.68</v>
      </c>
      <c r="G15" s="51">
        <v>23440672</v>
      </c>
      <c r="H15" s="53">
        <v>25371497</v>
      </c>
    </row>
    <row r="16" spans="1:8" ht="15.75" customHeight="1">
      <c r="A16" s="42" t="s">
        <v>25</v>
      </c>
      <c r="B16" s="49">
        <v>39218</v>
      </c>
      <c r="C16" s="44">
        <v>30</v>
      </c>
      <c r="D16" s="50">
        <v>45421</v>
      </c>
      <c r="E16" s="51">
        <v>4150033</v>
      </c>
      <c r="F16" s="52">
        <f t="shared" si="0"/>
        <v>892257.095</v>
      </c>
      <c r="G16" s="51">
        <v>3835315</v>
      </c>
      <c r="H16" s="53">
        <v>0</v>
      </c>
    </row>
    <row r="17" spans="1:8" ht="15" customHeight="1">
      <c r="A17" s="42" t="s">
        <v>26</v>
      </c>
      <c r="B17" s="43">
        <v>34552</v>
      </c>
      <c r="C17" s="44">
        <v>30</v>
      </c>
      <c r="D17" s="38">
        <v>173806</v>
      </c>
      <c r="E17" s="45">
        <v>13338596</v>
      </c>
      <c r="F17" s="46">
        <f t="shared" si="0"/>
        <v>2867798.14</v>
      </c>
      <c r="G17" s="45">
        <v>13627485</v>
      </c>
      <c r="H17" s="47">
        <v>13822654</v>
      </c>
    </row>
    <row r="18" spans="1:8" ht="15.75" customHeight="1">
      <c r="A18" s="42" t="s">
        <v>27</v>
      </c>
      <c r="B18" s="43">
        <v>34582</v>
      </c>
      <c r="C18" s="44">
        <v>30</v>
      </c>
      <c r="D18" s="38">
        <v>87618</v>
      </c>
      <c r="E18" s="45">
        <v>8968081</v>
      </c>
      <c r="F18" s="46">
        <f t="shared" si="0"/>
        <v>1928137.415</v>
      </c>
      <c r="G18" s="45">
        <v>9157972</v>
      </c>
      <c r="H18" s="47">
        <v>8795626</v>
      </c>
    </row>
    <row r="19" spans="1:8" ht="15.75" customHeight="1">
      <c r="A19" s="48" t="s">
        <v>28</v>
      </c>
      <c r="B19" s="49">
        <v>34607</v>
      </c>
      <c r="C19" s="44">
        <v>30</v>
      </c>
      <c r="D19" s="50">
        <v>78575</v>
      </c>
      <c r="E19" s="51">
        <v>6833329</v>
      </c>
      <c r="F19" s="52">
        <f t="shared" si="0"/>
        <v>1469165.7349999999</v>
      </c>
      <c r="G19" s="51">
        <v>6797538</v>
      </c>
      <c r="H19" s="53">
        <v>7790113</v>
      </c>
    </row>
    <row r="20" spans="1:8" ht="15.75" customHeight="1" thickBot="1">
      <c r="A20" s="54" t="s">
        <v>29</v>
      </c>
      <c r="B20" s="55">
        <v>34696</v>
      </c>
      <c r="C20" s="44">
        <v>30</v>
      </c>
      <c r="D20" s="50">
        <v>109253</v>
      </c>
      <c r="E20" s="51">
        <v>11093588</v>
      </c>
      <c r="F20" s="52">
        <f t="shared" si="0"/>
        <v>2385121.42</v>
      </c>
      <c r="G20" s="51">
        <v>11569545</v>
      </c>
      <c r="H20" s="53">
        <v>11136119</v>
      </c>
    </row>
    <row r="21" spans="1:8" ht="18" customHeight="1" thickBot="1">
      <c r="A21" s="56" t="s">
        <v>30</v>
      </c>
      <c r="B21" s="57" t="s">
        <v>1</v>
      </c>
      <c r="C21" s="58"/>
      <c r="D21" s="59">
        <f>SUM(D8:D20)</f>
        <v>1873440</v>
      </c>
      <c r="E21" s="60">
        <f>SUM(E8:E20)</f>
        <v>140141558</v>
      </c>
      <c r="F21" s="60">
        <f>SUM(F8:F20)</f>
        <v>30130434.97</v>
      </c>
      <c r="G21" s="61">
        <f>SUM(G8:G20)</f>
        <v>137243037</v>
      </c>
      <c r="H21" s="61">
        <v>138294250</v>
      </c>
    </row>
    <row r="22" spans="1:8" ht="12.75">
      <c r="A22" s="62"/>
      <c r="B22" s="63"/>
      <c r="C22" s="64"/>
      <c r="D22" s="65"/>
      <c r="E22" s="66"/>
      <c r="F22" s="66"/>
      <c r="G22" s="66"/>
      <c r="H22" s="66"/>
    </row>
    <row r="23" spans="1:14" s="69" customFormat="1" ht="12.75">
      <c r="A23" s="67"/>
      <c r="B23" s="67"/>
      <c r="C23" s="67"/>
      <c r="D23" s="67"/>
      <c r="E23" s="67"/>
      <c r="F23" s="67"/>
      <c r="G23" s="68"/>
      <c r="H23" s="68"/>
      <c r="I23" s="68"/>
      <c r="J23" s="68"/>
      <c r="K23" s="68"/>
      <c r="L23" s="68"/>
      <c r="M23" s="68"/>
      <c r="N23" s="68"/>
    </row>
    <row r="24" spans="1:14" s="69" customFormat="1" ht="12.75">
      <c r="A24" s="68"/>
      <c r="B24" s="68"/>
      <c r="C24" s="68"/>
      <c r="D24" s="68"/>
      <c r="E24" s="67"/>
      <c r="F24" s="67"/>
      <c r="G24" s="67"/>
      <c r="H24" s="67"/>
      <c r="I24" s="70"/>
      <c r="J24" s="70"/>
      <c r="K24" s="70"/>
      <c r="L24" s="70"/>
      <c r="M24" s="70"/>
      <c r="N24" s="68"/>
    </row>
    <row r="25" spans="1:14" s="69" customFormat="1" ht="12.75">
      <c r="A25" s="67"/>
      <c r="B25" s="67"/>
      <c r="C25" s="67"/>
      <c r="D25" s="67"/>
      <c r="E25" s="67"/>
      <c r="F25" s="67"/>
      <c r="G25" s="67"/>
      <c r="H25" s="67"/>
      <c r="I25" s="70"/>
      <c r="J25" s="70"/>
      <c r="K25" s="70"/>
      <c r="L25" s="70"/>
      <c r="M25" s="70"/>
      <c r="N25" s="68"/>
    </row>
    <row r="26" spans="1:14" ht="12.75">
      <c r="A26" s="71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6" ht="15.75">
      <c r="A27" s="1" t="s">
        <v>0</v>
      </c>
      <c r="B27" s="2"/>
      <c r="C27" s="3"/>
      <c r="D27" s="3"/>
      <c r="E27" s="3"/>
      <c r="F27" s="5"/>
    </row>
    <row r="28" spans="1:6" ht="15.75">
      <c r="A28" s="1" t="s">
        <v>40</v>
      </c>
      <c r="B28" s="2"/>
      <c r="C28" s="3"/>
      <c r="D28" s="3"/>
      <c r="E28" s="3"/>
      <c r="F28" s="5"/>
    </row>
    <row r="29" spans="1:6" ht="15.75">
      <c r="A29" s="1" t="s">
        <v>31</v>
      </c>
      <c r="C29" s="72" t="s">
        <v>32</v>
      </c>
      <c r="D29" s="3"/>
      <c r="E29" s="3"/>
      <c r="F29" s="73"/>
    </row>
    <row r="30" spans="1:6" ht="12.75">
      <c r="A30" s="4"/>
      <c r="B30" s="14" t="s">
        <v>1</v>
      </c>
      <c r="C30" s="74"/>
      <c r="D30" s="5"/>
      <c r="E30" s="4"/>
      <c r="F30" s="75"/>
    </row>
    <row r="31" spans="1:6" ht="13.5" thickBot="1">
      <c r="A31" s="4"/>
      <c r="B31" s="14"/>
      <c r="C31" s="4"/>
      <c r="D31" s="4"/>
      <c r="E31" s="4"/>
      <c r="F31" s="75" t="s">
        <v>33</v>
      </c>
    </row>
    <row r="32" spans="1:6" ht="14.25" customHeight="1">
      <c r="A32" s="37" t="s">
        <v>34</v>
      </c>
      <c r="B32" s="20" t="s">
        <v>5</v>
      </c>
      <c r="C32" s="37" t="s">
        <v>35</v>
      </c>
      <c r="D32" s="37" t="s">
        <v>35</v>
      </c>
      <c r="E32" s="37" t="s">
        <v>35</v>
      </c>
      <c r="F32" s="75"/>
    </row>
    <row r="33" spans="1:6" ht="14.25" customHeight="1" thickBot="1">
      <c r="A33" s="76" t="s">
        <v>10</v>
      </c>
      <c r="B33" s="28" t="s">
        <v>11</v>
      </c>
      <c r="C33" s="31" t="s">
        <v>13</v>
      </c>
      <c r="D33" s="76" t="s">
        <v>36</v>
      </c>
      <c r="E33" s="31" t="s">
        <v>37</v>
      </c>
      <c r="F33" s="75"/>
    </row>
    <row r="34" spans="1:6" ht="15.75" customHeight="1">
      <c r="A34" s="35" t="s">
        <v>17</v>
      </c>
      <c r="B34" s="36">
        <v>35342</v>
      </c>
      <c r="C34" s="77">
        <f>D8+549628</f>
        <v>662441</v>
      </c>
      <c r="D34" s="78">
        <f>E8+30590250</f>
        <v>37442953</v>
      </c>
      <c r="E34" s="79">
        <f aca="true" t="shared" si="1" ref="E34:E46">0.215*D34</f>
        <v>8050234.895</v>
      </c>
      <c r="F34" s="80"/>
    </row>
    <row r="35" spans="1:7" ht="15.75" customHeight="1">
      <c r="A35" s="42" t="s">
        <v>18</v>
      </c>
      <c r="B35" s="43">
        <v>36880</v>
      </c>
      <c r="C35" s="79">
        <f>D9+1114852</f>
        <v>1351626</v>
      </c>
      <c r="D35" s="81">
        <f>E9+48479703</f>
        <v>60208004</v>
      </c>
      <c r="E35" s="79">
        <f t="shared" si="1"/>
        <v>12944720.86</v>
      </c>
      <c r="F35" s="80"/>
      <c r="G35" s="18"/>
    </row>
    <row r="36" spans="1:6" ht="15.75" customHeight="1">
      <c r="A36" s="42" t="s">
        <v>19</v>
      </c>
      <c r="B36" s="43">
        <v>34524</v>
      </c>
      <c r="C36" s="79">
        <f>D10+814542</f>
        <v>1003938</v>
      </c>
      <c r="D36" s="81">
        <f>E10+92498587</f>
        <v>114151072</v>
      </c>
      <c r="E36" s="79">
        <f t="shared" si="1"/>
        <v>24542480.48</v>
      </c>
      <c r="F36" s="80"/>
    </row>
    <row r="37" spans="1:6" ht="15.75" customHeight="1">
      <c r="A37" s="42" t="s">
        <v>20</v>
      </c>
      <c r="B37" s="43">
        <v>34474</v>
      </c>
      <c r="C37" s="79">
        <f>D11+623115</f>
        <v>761240</v>
      </c>
      <c r="D37" s="81">
        <f>E11+31744009</f>
        <v>39459884</v>
      </c>
      <c r="E37" s="79">
        <f t="shared" si="1"/>
        <v>8483875.06</v>
      </c>
      <c r="F37" s="80"/>
    </row>
    <row r="38" spans="1:6" ht="15.75" customHeight="1">
      <c r="A38" s="42" t="s">
        <v>21</v>
      </c>
      <c r="B38" s="43">
        <v>38127</v>
      </c>
      <c r="C38" s="79">
        <f>D12+696331</f>
        <v>857469</v>
      </c>
      <c r="D38" s="81">
        <f>E12+43441429</f>
        <v>53609233</v>
      </c>
      <c r="E38" s="79">
        <f t="shared" si="1"/>
        <v>11525985.095</v>
      </c>
      <c r="F38" s="80"/>
    </row>
    <row r="39" spans="1:6" ht="16.5" customHeight="1">
      <c r="A39" s="48" t="s">
        <v>38</v>
      </c>
      <c r="B39" s="49">
        <v>35258</v>
      </c>
      <c r="C39" s="82">
        <f>D13+648307</f>
        <v>794681</v>
      </c>
      <c r="D39" s="83">
        <f>E13+43084211</f>
        <v>53868014</v>
      </c>
      <c r="E39" s="82">
        <f t="shared" si="1"/>
        <v>11581623.01</v>
      </c>
      <c r="F39" s="75"/>
    </row>
    <row r="40" spans="1:6" ht="15.75" customHeight="1">
      <c r="A40" s="48" t="s">
        <v>23</v>
      </c>
      <c r="B40" s="49">
        <v>34909</v>
      </c>
      <c r="C40" s="82">
        <f>D14+234800</f>
        <v>285456</v>
      </c>
      <c r="D40" s="83">
        <f>E14+9580229</f>
        <v>11864037</v>
      </c>
      <c r="E40" s="82">
        <f t="shared" si="1"/>
        <v>2550767.955</v>
      </c>
      <c r="F40" s="73"/>
    </row>
    <row r="41" spans="1:6" ht="15.75" customHeight="1">
      <c r="A41" s="48" t="s">
        <v>24</v>
      </c>
      <c r="B41" s="49">
        <v>38495</v>
      </c>
      <c r="C41" s="82">
        <f>D15+1641861</f>
        <v>1985352</v>
      </c>
      <c r="D41" s="83">
        <f>E15+105401651</f>
        <v>129974803</v>
      </c>
      <c r="E41" s="82">
        <f t="shared" si="1"/>
        <v>27944582.645</v>
      </c>
      <c r="F41" s="5"/>
    </row>
    <row r="42" spans="1:6" ht="15.75" customHeight="1">
      <c r="A42" s="42" t="s">
        <v>25</v>
      </c>
      <c r="B42" s="49">
        <v>39218</v>
      </c>
      <c r="C42" s="82">
        <f>D16+343368</f>
        <v>388789</v>
      </c>
      <c r="D42" s="83">
        <f>E16+16744638</f>
        <v>20894671</v>
      </c>
      <c r="E42" s="82">
        <f t="shared" si="1"/>
        <v>4492354.265</v>
      </c>
      <c r="F42" s="5"/>
    </row>
    <row r="43" spans="1:6" ht="15.75" customHeight="1">
      <c r="A43" s="42" t="s">
        <v>26</v>
      </c>
      <c r="B43" s="43">
        <v>34552</v>
      </c>
      <c r="C43" s="79">
        <f>D17+754478</f>
        <v>928284</v>
      </c>
      <c r="D43" s="81">
        <f>E17+56069809</f>
        <v>69408405</v>
      </c>
      <c r="E43" s="79">
        <f t="shared" si="1"/>
        <v>14922807.075</v>
      </c>
      <c r="F43" s="84"/>
    </row>
    <row r="44" spans="1:6" ht="15.75" customHeight="1">
      <c r="A44" s="42" t="s">
        <v>27</v>
      </c>
      <c r="B44" s="43">
        <v>34582</v>
      </c>
      <c r="C44" s="79">
        <f>D18+394403</f>
        <v>482021</v>
      </c>
      <c r="D44" s="81">
        <f>E18+38327484</f>
        <v>47295565</v>
      </c>
      <c r="E44" s="79">
        <f t="shared" si="1"/>
        <v>10168546.475</v>
      </c>
      <c r="F44" s="84"/>
    </row>
    <row r="45" spans="1:6" ht="16.5" customHeight="1">
      <c r="A45" s="48" t="s">
        <v>28</v>
      </c>
      <c r="B45" s="49">
        <v>34607</v>
      </c>
      <c r="C45" s="82">
        <f>D19+347081</f>
        <v>425656</v>
      </c>
      <c r="D45" s="83">
        <f>E19+29267643</f>
        <v>36100972</v>
      </c>
      <c r="E45" s="82">
        <f t="shared" si="1"/>
        <v>7761708.9799999995</v>
      </c>
      <c r="F45" s="5"/>
    </row>
    <row r="46" spans="1:6" ht="15.75" customHeight="1" thickBot="1">
      <c r="A46" s="54" t="s">
        <v>29</v>
      </c>
      <c r="B46" s="55">
        <v>34696</v>
      </c>
      <c r="C46" s="82">
        <f>D20+472859</f>
        <v>582112</v>
      </c>
      <c r="D46" s="83">
        <f>E20+47098591</f>
        <v>58192179</v>
      </c>
      <c r="E46" s="82">
        <f t="shared" si="1"/>
        <v>12511318.485</v>
      </c>
      <c r="F46" s="5"/>
    </row>
    <row r="47" spans="1:6" ht="18" customHeight="1" thickBot="1">
      <c r="A47" s="56" t="s">
        <v>30</v>
      </c>
      <c r="B47" s="85"/>
      <c r="C47" s="59">
        <f>SUM(C34:C46)</f>
        <v>10509065</v>
      </c>
      <c r="D47" s="60">
        <f>SUM(D34:D46)</f>
        <v>732469792</v>
      </c>
      <c r="E47" s="60">
        <f>SUM(E34:E46)</f>
        <v>157481005.27999997</v>
      </c>
      <c r="F47" s="84"/>
    </row>
    <row r="48" spans="1:6" ht="12.75">
      <c r="A48" s="4"/>
      <c r="B48" s="14"/>
      <c r="C48" s="4"/>
      <c r="D48" s="4"/>
      <c r="E48" s="4"/>
      <c r="F48" s="5"/>
    </row>
  </sheetData>
  <printOptions horizontalCentered="1"/>
  <pageMargins left="0" right="0" top="1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2007-12-10T21:42:53Z</dcterms:created>
  <dcterms:modified xsi:type="dcterms:W3CDTF">2007-12-10T21:43:06Z</dcterms:modified>
  <cp:category/>
  <cp:version/>
  <cp:contentType/>
  <cp:contentStatus/>
</cp:coreProperties>
</file>