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y Documents\2021-2022 Revenues\"/>
    </mc:Choice>
  </mc:AlternateContent>
  <bookViews>
    <workbookView xWindow="360" yWindow="75" windowWidth="11340" windowHeight="6795"/>
  </bookViews>
  <sheets>
    <sheet name="FY 2022" sheetId="8" r:id="rId1"/>
    <sheet name="1st FY 2022" sheetId="6" r:id="rId2"/>
    <sheet name="2nd FY 2022" sheetId="1" r:id="rId3"/>
    <sheet name="3rd FY 2022" sheetId="5" r:id="rId4"/>
    <sheet name="4th FY 2022" sheetId="7" r:id="rId5"/>
  </sheets>
  <calcPr calcId="162913"/>
</workbook>
</file>

<file path=xl/calcChain.xml><?xml version="1.0" encoding="utf-8"?>
<calcChain xmlns="http://schemas.openxmlformats.org/spreadsheetml/2006/main">
  <c r="B270" i="7" l="1"/>
  <c r="G270" i="7"/>
  <c r="E258" i="7"/>
  <c r="G198" i="7"/>
  <c r="F85" i="7"/>
  <c r="F86" i="7"/>
  <c r="F87" i="7"/>
  <c r="F88" i="7"/>
  <c r="F89" i="7"/>
  <c r="D234" i="7"/>
  <c r="E234" i="7"/>
  <c r="F233" i="7"/>
  <c r="D224" i="7"/>
  <c r="E57" i="7"/>
  <c r="D49" i="7"/>
  <c r="B270" i="5" l="1"/>
  <c r="G265" i="5" l="1"/>
  <c r="G270" i="5" s="1"/>
  <c r="D189" i="5"/>
  <c r="G269" i="1" l="1"/>
  <c r="D49" i="1" l="1"/>
  <c r="G270" i="6" l="1"/>
  <c r="F185" i="6" l="1"/>
  <c r="F170" i="6"/>
  <c r="F171" i="6"/>
  <c r="D140" i="6"/>
  <c r="G41" i="6"/>
  <c r="B108" i="6" l="1"/>
  <c r="F85" i="1" l="1"/>
  <c r="F86" i="1"/>
  <c r="F87" i="1"/>
  <c r="F88" i="1"/>
  <c r="F89" i="1"/>
  <c r="F28" i="6"/>
  <c r="F29" i="6"/>
  <c r="F30" i="6"/>
  <c r="F31" i="6"/>
  <c r="F247" i="7" l="1"/>
  <c r="G242" i="7"/>
  <c r="F79" i="7"/>
  <c r="E32" i="7"/>
  <c r="F28" i="7"/>
  <c r="F29" i="7"/>
  <c r="F30" i="7"/>
  <c r="F31" i="7"/>
  <c r="G265" i="7" l="1"/>
  <c r="G147" i="7" l="1"/>
  <c r="G108" i="7"/>
  <c r="F104" i="7"/>
  <c r="F105" i="7"/>
  <c r="F106" i="7"/>
  <c r="F107" i="7"/>
  <c r="F103" i="7"/>
  <c r="D90" i="7"/>
  <c r="F96" i="7"/>
  <c r="G15" i="7"/>
  <c r="G64" i="5" l="1"/>
  <c r="C64" i="5"/>
  <c r="G266" i="1" l="1"/>
  <c r="B265" i="1" l="1"/>
  <c r="C217" i="1"/>
  <c r="D147" i="6" l="1"/>
  <c r="G140" i="6"/>
  <c r="C250" i="6"/>
  <c r="B217" i="6"/>
  <c r="C49" i="6"/>
  <c r="C7" i="6"/>
  <c r="G269" i="5"/>
  <c r="G268" i="5"/>
  <c r="F12" i="1"/>
  <c r="E23" i="7" l="1"/>
  <c r="D4" i="8"/>
  <c r="D5" i="8"/>
  <c r="D6" i="8"/>
  <c r="E4" i="8"/>
  <c r="E5" i="8"/>
  <c r="E6" i="8"/>
  <c r="B32" i="7" l="1"/>
  <c r="B23" i="7"/>
  <c r="B15" i="7"/>
  <c r="B7" i="7"/>
  <c r="B156" i="7"/>
  <c r="C156" i="7"/>
  <c r="D15" i="5" l="1"/>
  <c r="B98" i="5" l="1"/>
  <c r="G23" i="1" l="1"/>
  <c r="B258" i="1"/>
  <c r="D265" i="6" l="1"/>
  <c r="G172" i="7" l="1"/>
  <c r="E165" i="7"/>
  <c r="E147" i="7"/>
  <c r="C242" i="5" l="1"/>
  <c r="B242" i="5"/>
  <c r="G72" i="5" l="1"/>
  <c r="E23" i="5"/>
  <c r="F6" i="5"/>
  <c r="D98" i="1" l="1"/>
  <c r="E15" i="1"/>
  <c r="B233" i="8" l="1"/>
  <c r="C208" i="6"/>
  <c r="E64" i="6"/>
  <c r="C57" i="6"/>
  <c r="B57" i="6"/>
  <c r="E57" i="1"/>
  <c r="D57" i="1"/>
  <c r="F56" i="1"/>
  <c r="G57" i="1"/>
  <c r="C57" i="1"/>
  <c r="B57" i="1"/>
  <c r="G57" i="6"/>
  <c r="F56" i="6"/>
  <c r="E57" i="6"/>
  <c r="D57" i="6"/>
  <c r="F12" i="5"/>
  <c r="E54" i="8"/>
  <c r="G269" i="7" l="1"/>
  <c r="F197" i="5" l="1"/>
  <c r="F196" i="5"/>
  <c r="F195" i="5"/>
  <c r="F194" i="5"/>
  <c r="F257" i="5"/>
  <c r="F256" i="5"/>
  <c r="F255" i="5"/>
  <c r="F249" i="5"/>
  <c r="F248" i="5"/>
  <c r="F247" i="5"/>
  <c r="F241" i="5"/>
  <c r="F240" i="5"/>
  <c r="F239" i="5"/>
  <c r="F233" i="5"/>
  <c r="F231" i="5"/>
  <c r="F230" i="5"/>
  <c r="F229" i="5"/>
  <c r="F223" i="5"/>
  <c r="F222" i="5"/>
  <c r="F216" i="5"/>
  <c r="F215" i="5"/>
  <c r="F214" i="5"/>
  <c r="F213" i="5"/>
  <c r="F207" i="5"/>
  <c r="F206" i="5"/>
  <c r="F205" i="5"/>
  <c r="F204" i="5"/>
  <c r="F203" i="5"/>
  <c r="F188" i="5"/>
  <c r="F187" i="5"/>
  <c r="F186" i="5"/>
  <c r="F185" i="5"/>
  <c r="F179" i="5"/>
  <c r="F178" i="5"/>
  <c r="F177" i="5"/>
  <c r="F171" i="5"/>
  <c r="F170" i="5"/>
  <c r="F164" i="5"/>
  <c r="F163" i="5"/>
  <c r="F162" i="5"/>
  <c r="F161" i="5"/>
  <c r="F155" i="5"/>
  <c r="F154" i="5"/>
  <c r="F153" i="5"/>
  <c r="F152" i="5"/>
  <c r="F146" i="5"/>
  <c r="F145" i="5"/>
  <c r="F139" i="5"/>
  <c r="F138" i="5"/>
  <c r="F137" i="5"/>
  <c r="F131" i="5"/>
  <c r="F130" i="5"/>
  <c r="F129" i="5"/>
  <c r="F123" i="5"/>
  <c r="F122" i="5"/>
  <c r="F121" i="5"/>
  <c r="F114" i="5"/>
  <c r="F113" i="5"/>
  <c r="F107" i="5"/>
  <c r="F106" i="5"/>
  <c r="F105" i="5"/>
  <c r="F104" i="5"/>
  <c r="F103" i="5"/>
  <c r="F97" i="5"/>
  <c r="F96" i="5"/>
  <c r="F95" i="5"/>
  <c r="F89" i="5"/>
  <c r="F88" i="5"/>
  <c r="F87" i="5"/>
  <c r="F86" i="5"/>
  <c r="F85" i="5"/>
  <c r="F79" i="5"/>
  <c r="F78" i="5"/>
  <c r="F77" i="5"/>
  <c r="F71" i="5"/>
  <c r="F70" i="5"/>
  <c r="F69" i="5"/>
  <c r="F63" i="5"/>
  <c r="F62" i="5"/>
  <c r="F56" i="5"/>
  <c r="F55" i="5"/>
  <c r="F54" i="5"/>
  <c r="F48" i="5"/>
  <c r="F47" i="5"/>
  <c r="F46" i="5"/>
  <c r="F40" i="5"/>
  <c r="F39" i="5"/>
  <c r="F38" i="5"/>
  <c r="F37" i="5"/>
  <c r="F31" i="5"/>
  <c r="F30" i="5"/>
  <c r="F29" i="5"/>
  <c r="F28" i="5"/>
  <c r="F22" i="5"/>
  <c r="F21" i="5"/>
  <c r="F20" i="5"/>
  <c r="F14" i="5"/>
  <c r="F13" i="5"/>
  <c r="F5" i="5"/>
  <c r="F4" i="5"/>
  <c r="F257" i="7"/>
  <c r="F256" i="7"/>
  <c r="F255" i="7"/>
  <c r="F249" i="7"/>
  <c r="F248" i="7"/>
  <c r="F241" i="7"/>
  <c r="F240" i="7"/>
  <c r="F239" i="7"/>
  <c r="F231" i="7"/>
  <c r="F230" i="7"/>
  <c r="F229" i="7"/>
  <c r="F223" i="7"/>
  <c r="F222" i="7"/>
  <c r="F216" i="7"/>
  <c r="F215" i="7"/>
  <c r="F214" i="7"/>
  <c r="F213" i="7"/>
  <c r="F207" i="7"/>
  <c r="F206" i="7"/>
  <c r="F205" i="7"/>
  <c r="F204" i="7"/>
  <c r="F203" i="7"/>
  <c r="F197" i="7"/>
  <c r="F196" i="7"/>
  <c r="F195" i="7"/>
  <c r="F194" i="7"/>
  <c r="F188" i="7"/>
  <c r="F187" i="7"/>
  <c r="F186" i="7"/>
  <c r="F185" i="7"/>
  <c r="F179" i="7"/>
  <c r="F178" i="7"/>
  <c r="F177" i="7"/>
  <c r="F171" i="7"/>
  <c r="F170" i="7"/>
  <c r="F164" i="7"/>
  <c r="F163" i="7"/>
  <c r="F162" i="7"/>
  <c r="F161" i="7"/>
  <c r="F155" i="7"/>
  <c r="F154" i="7"/>
  <c r="F153" i="7"/>
  <c r="F152" i="7"/>
  <c r="F146" i="7"/>
  <c r="F145" i="7"/>
  <c r="F139" i="7"/>
  <c r="F138" i="7"/>
  <c r="F137" i="7"/>
  <c r="F131" i="7"/>
  <c r="F130" i="7"/>
  <c r="F129" i="7"/>
  <c r="F123" i="7"/>
  <c r="F122" i="7"/>
  <c r="F121" i="7"/>
  <c r="F114" i="7"/>
  <c r="F113" i="7"/>
  <c r="B115" i="5"/>
  <c r="C115" i="5"/>
  <c r="D115" i="5"/>
  <c r="E115" i="5"/>
  <c r="G115" i="5"/>
  <c r="F97" i="7"/>
  <c r="F95" i="7"/>
  <c r="F78" i="7"/>
  <c r="F77" i="7"/>
  <c r="F71" i="7"/>
  <c r="F70" i="7"/>
  <c r="F69" i="7"/>
  <c r="F63" i="7"/>
  <c r="F62" i="7"/>
  <c r="F56" i="7"/>
  <c r="F55" i="7"/>
  <c r="F54" i="7"/>
  <c r="F48" i="7"/>
  <c r="F47" i="7"/>
  <c r="F46" i="7"/>
  <c r="F40" i="7"/>
  <c r="F39" i="7"/>
  <c r="F38" i="7"/>
  <c r="F37" i="7"/>
  <c r="F22" i="7"/>
  <c r="F21" i="7"/>
  <c r="F20" i="7"/>
  <c r="F14" i="7"/>
  <c r="F13" i="7"/>
  <c r="F12" i="7"/>
  <c r="F6" i="7"/>
  <c r="F5" i="7"/>
  <c r="F4" i="7"/>
  <c r="F269" i="7" l="1"/>
  <c r="F115" i="5"/>
  <c r="F156" i="5" l="1"/>
  <c r="F124" i="5"/>
  <c r="F90" i="5"/>
  <c r="F72" i="5"/>
  <c r="B56" i="8"/>
  <c r="C56" i="8"/>
  <c r="E56" i="8"/>
  <c r="G56" i="8"/>
  <c r="D56" i="8"/>
  <c r="F57" i="7"/>
  <c r="G57" i="7"/>
  <c r="D57" i="7"/>
  <c r="C57" i="7"/>
  <c r="B57" i="7"/>
  <c r="C57" i="5"/>
  <c r="B57" i="5"/>
  <c r="F56" i="8"/>
  <c r="F57" i="5"/>
  <c r="E57" i="5"/>
  <c r="G57" i="5"/>
  <c r="D57" i="5"/>
  <c r="F49" i="5"/>
  <c r="F257" i="1"/>
  <c r="F256" i="1"/>
  <c r="F255" i="1"/>
  <c r="F249" i="1"/>
  <c r="F248" i="1"/>
  <c r="F247" i="1"/>
  <c r="F241" i="1"/>
  <c r="F240" i="1"/>
  <c r="F239" i="1"/>
  <c r="F233" i="1"/>
  <c r="F232" i="1"/>
  <c r="F231" i="1"/>
  <c r="F230" i="1"/>
  <c r="F229" i="1"/>
  <c r="F223" i="1"/>
  <c r="F222" i="1"/>
  <c r="F216" i="1"/>
  <c r="F215" i="1"/>
  <c r="F214" i="1"/>
  <c r="F213" i="1"/>
  <c r="F207" i="1"/>
  <c r="F206" i="1"/>
  <c r="F205" i="1"/>
  <c r="F204" i="1"/>
  <c r="F203" i="1"/>
  <c r="F197" i="1"/>
  <c r="F196" i="1"/>
  <c r="F195" i="1"/>
  <c r="F194" i="1"/>
  <c r="F188" i="1"/>
  <c r="F187" i="1"/>
  <c r="F186" i="1"/>
  <c r="F185" i="1"/>
  <c r="F179" i="1"/>
  <c r="F178" i="1"/>
  <c r="F177" i="1"/>
  <c r="F171" i="1"/>
  <c r="F170" i="1"/>
  <c r="F164" i="1"/>
  <c r="F163" i="1"/>
  <c r="F162" i="1"/>
  <c r="F161" i="1"/>
  <c r="F155" i="1"/>
  <c r="F154" i="1"/>
  <c r="F153" i="1"/>
  <c r="F152" i="1"/>
  <c r="F146" i="1"/>
  <c r="F145" i="1"/>
  <c r="F139" i="1"/>
  <c r="F138" i="1"/>
  <c r="F137" i="1"/>
  <c r="F131" i="1"/>
  <c r="F130" i="1"/>
  <c r="F129" i="1"/>
  <c r="F123" i="1"/>
  <c r="F122" i="1"/>
  <c r="F121" i="1"/>
  <c r="F114" i="1"/>
  <c r="F113" i="1"/>
  <c r="F107" i="1"/>
  <c r="F106" i="1"/>
  <c r="F105" i="1"/>
  <c r="F104" i="1"/>
  <c r="F103" i="1"/>
  <c r="F97" i="1"/>
  <c r="F96" i="1"/>
  <c r="F95" i="1"/>
  <c r="F79" i="1"/>
  <c r="F78" i="1"/>
  <c r="F77" i="1"/>
  <c r="F71" i="1"/>
  <c r="F70" i="1"/>
  <c r="F69" i="1"/>
  <c r="F63" i="1"/>
  <c r="F62" i="1"/>
  <c r="F55" i="1"/>
  <c r="F54" i="1"/>
  <c r="F48" i="1"/>
  <c r="F47" i="1"/>
  <c r="F46" i="1"/>
  <c r="F40" i="1"/>
  <c r="F39" i="1"/>
  <c r="F38" i="1"/>
  <c r="F37" i="1"/>
  <c r="F31" i="1"/>
  <c r="F30" i="1"/>
  <c r="F29" i="1"/>
  <c r="F28" i="1"/>
  <c r="F22" i="1"/>
  <c r="F21" i="1"/>
  <c r="F20" i="1"/>
  <c r="F14" i="1"/>
  <c r="F13" i="1"/>
  <c r="F6" i="1"/>
  <c r="F5" i="1"/>
  <c r="F4" i="1"/>
  <c r="C257" i="8"/>
  <c r="B257" i="8"/>
  <c r="C256" i="8"/>
  <c r="B256" i="8"/>
  <c r="C255" i="8"/>
  <c r="B255" i="8"/>
  <c r="C249" i="8"/>
  <c r="B249" i="8"/>
  <c r="C248" i="8"/>
  <c r="B248" i="8"/>
  <c r="C247" i="8"/>
  <c r="B247" i="8"/>
  <c r="C241" i="8"/>
  <c r="B241" i="8"/>
  <c r="C240" i="8"/>
  <c r="B240" i="8"/>
  <c r="C239" i="8"/>
  <c r="B239" i="8"/>
  <c r="C233" i="8"/>
  <c r="C232" i="8"/>
  <c r="B232" i="8"/>
  <c r="C231" i="8"/>
  <c r="B231" i="8"/>
  <c r="C230" i="8"/>
  <c r="B230" i="8"/>
  <c r="C229" i="8"/>
  <c r="B229" i="8"/>
  <c r="C223" i="8"/>
  <c r="B223" i="8"/>
  <c r="C222" i="8"/>
  <c r="B222" i="8"/>
  <c r="C216" i="8"/>
  <c r="B216" i="8"/>
  <c r="C215" i="8"/>
  <c r="B215" i="8"/>
  <c r="C214" i="8"/>
  <c r="B214" i="8"/>
  <c r="C213" i="8"/>
  <c r="B213" i="8"/>
  <c r="C207" i="8"/>
  <c r="B207" i="8"/>
  <c r="C206" i="8"/>
  <c r="B206" i="8"/>
  <c r="C205" i="8"/>
  <c r="B205" i="8"/>
  <c r="C204" i="8"/>
  <c r="B204" i="8"/>
  <c r="C203" i="8"/>
  <c r="B203" i="8"/>
  <c r="C197" i="8"/>
  <c r="B197" i="8"/>
  <c r="C196" i="8"/>
  <c r="B196" i="8"/>
  <c r="C195" i="8"/>
  <c r="B195" i="8"/>
  <c r="C194" i="8"/>
  <c r="B194" i="8"/>
  <c r="C188" i="8"/>
  <c r="B188" i="8"/>
  <c r="C187" i="8"/>
  <c r="B187" i="8"/>
  <c r="C186" i="8"/>
  <c r="B186" i="8"/>
  <c r="C185" i="8"/>
  <c r="B185" i="8"/>
  <c r="C179" i="8"/>
  <c r="B179" i="8"/>
  <c r="C178" i="8"/>
  <c r="B178" i="8"/>
  <c r="C177" i="8"/>
  <c r="B177" i="8"/>
  <c r="C171" i="8"/>
  <c r="B171" i="8"/>
  <c r="C170" i="8"/>
  <c r="B170" i="8"/>
  <c r="C164" i="8"/>
  <c r="B164" i="8"/>
  <c r="C163" i="8"/>
  <c r="B163" i="8"/>
  <c r="C162" i="8"/>
  <c r="B162" i="8"/>
  <c r="C161" i="8"/>
  <c r="B161" i="8"/>
  <c r="C155" i="8"/>
  <c r="B155" i="8"/>
  <c r="C154" i="8"/>
  <c r="B154" i="8"/>
  <c r="C153" i="8"/>
  <c r="B153" i="8"/>
  <c r="C152" i="8"/>
  <c r="B152" i="8"/>
  <c r="C146" i="8"/>
  <c r="B146" i="8"/>
  <c r="C145" i="8"/>
  <c r="B145" i="8"/>
  <c r="C139" i="8"/>
  <c r="B139" i="8"/>
  <c r="C138" i="8"/>
  <c r="B138" i="8"/>
  <c r="C137" i="8"/>
  <c r="B137" i="8"/>
  <c r="C131" i="8"/>
  <c r="B131" i="8"/>
  <c r="C130" i="8"/>
  <c r="B130" i="8"/>
  <c r="C129" i="8"/>
  <c r="B129" i="8"/>
  <c r="C123" i="8"/>
  <c r="B123" i="8"/>
  <c r="C122" i="8"/>
  <c r="B122" i="8"/>
  <c r="C121" i="8"/>
  <c r="B121" i="8"/>
  <c r="C114" i="8"/>
  <c r="B114" i="8"/>
  <c r="C113" i="8"/>
  <c r="B113" i="8"/>
  <c r="C107" i="8"/>
  <c r="B107" i="8"/>
  <c r="C106" i="8"/>
  <c r="B106" i="8"/>
  <c r="C105" i="8"/>
  <c r="B105" i="8"/>
  <c r="C104" i="8"/>
  <c r="B104" i="8"/>
  <c r="C103" i="8"/>
  <c r="B103" i="8"/>
  <c r="C97" i="8"/>
  <c r="B97" i="8"/>
  <c r="C96" i="8"/>
  <c r="B96" i="8"/>
  <c r="C95" i="8"/>
  <c r="B95" i="8"/>
  <c r="C89" i="8"/>
  <c r="B89" i="8"/>
  <c r="C88" i="8"/>
  <c r="B88" i="8"/>
  <c r="C87" i="8"/>
  <c r="B87" i="8"/>
  <c r="C86" i="8"/>
  <c r="B86" i="8"/>
  <c r="C85" i="8"/>
  <c r="B85" i="8"/>
  <c r="C79" i="8"/>
  <c r="B79" i="8"/>
  <c r="C78" i="8"/>
  <c r="B78" i="8"/>
  <c r="C77" i="8"/>
  <c r="B77" i="8"/>
  <c r="C71" i="8"/>
  <c r="B71" i="8"/>
  <c r="C70" i="8"/>
  <c r="B70" i="8"/>
  <c r="C69" i="8"/>
  <c r="B69" i="8"/>
  <c r="C63" i="8"/>
  <c r="B63" i="8"/>
  <c r="C62" i="8"/>
  <c r="B62" i="8"/>
  <c r="C55" i="8"/>
  <c r="B55" i="8"/>
  <c r="C54" i="8"/>
  <c r="B54" i="8"/>
  <c r="C48" i="8"/>
  <c r="B48" i="8"/>
  <c r="C47" i="8"/>
  <c r="B47" i="8"/>
  <c r="C46" i="8"/>
  <c r="B46" i="8"/>
  <c r="C40" i="8"/>
  <c r="B40" i="8"/>
  <c r="C39" i="8"/>
  <c r="B39" i="8"/>
  <c r="C38" i="8"/>
  <c r="B38" i="8"/>
  <c r="C37" i="8"/>
  <c r="B37" i="8"/>
  <c r="C31" i="8"/>
  <c r="B31" i="8"/>
  <c r="C30" i="8"/>
  <c r="B30" i="8"/>
  <c r="C29" i="8"/>
  <c r="B29" i="8"/>
  <c r="C28" i="8"/>
  <c r="B28" i="8"/>
  <c r="C22" i="8"/>
  <c r="B22" i="8"/>
  <c r="C21" i="8"/>
  <c r="B21" i="8"/>
  <c r="C20" i="8"/>
  <c r="B20" i="8"/>
  <c r="C14" i="8"/>
  <c r="B14" i="8"/>
  <c r="C13" i="8"/>
  <c r="B13" i="8"/>
  <c r="C12" i="8"/>
  <c r="B12" i="8"/>
  <c r="C6" i="8"/>
  <c r="B6" i="8"/>
  <c r="C5" i="8"/>
  <c r="B5" i="8"/>
  <c r="C4" i="8"/>
  <c r="B4" i="8"/>
  <c r="G257" i="8"/>
  <c r="E257" i="8"/>
  <c r="D257" i="8"/>
  <c r="G256" i="8"/>
  <c r="E256" i="8"/>
  <c r="D256" i="8"/>
  <c r="G255" i="8"/>
  <c r="E255" i="8"/>
  <c r="D255" i="8"/>
  <c r="G249" i="8"/>
  <c r="E249" i="8"/>
  <c r="D249" i="8"/>
  <c r="G248" i="8"/>
  <c r="E248" i="8"/>
  <c r="D248" i="8"/>
  <c r="G247" i="8"/>
  <c r="E247" i="8"/>
  <c r="D247" i="8"/>
  <c r="G241" i="8"/>
  <c r="E241" i="8"/>
  <c r="D241" i="8"/>
  <c r="G240" i="8"/>
  <c r="E240" i="8"/>
  <c r="D240" i="8"/>
  <c r="G239" i="8"/>
  <c r="E239" i="8"/>
  <c r="D239" i="8"/>
  <c r="G233" i="8"/>
  <c r="E233" i="8"/>
  <c r="D233" i="8"/>
  <c r="G232" i="8"/>
  <c r="E232" i="8"/>
  <c r="D232" i="8"/>
  <c r="G231" i="8"/>
  <c r="E231" i="8"/>
  <c r="D231" i="8"/>
  <c r="G230" i="8"/>
  <c r="E230" i="8"/>
  <c r="D230" i="8"/>
  <c r="G229" i="8"/>
  <c r="E229" i="8"/>
  <c r="D229" i="8"/>
  <c r="G223" i="8"/>
  <c r="E223" i="8"/>
  <c r="D223" i="8"/>
  <c r="G222" i="8"/>
  <c r="E222" i="8"/>
  <c r="D222" i="8"/>
  <c r="G216" i="8"/>
  <c r="E216" i="8"/>
  <c r="D216" i="8"/>
  <c r="G215" i="8"/>
  <c r="E215" i="8"/>
  <c r="D215" i="8"/>
  <c r="G214" i="8"/>
  <c r="E214" i="8"/>
  <c r="D214" i="8"/>
  <c r="G213" i="8"/>
  <c r="E213" i="8"/>
  <c r="D213" i="8"/>
  <c r="G207" i="8"/>
  <c r="E207" i="8"/>
  <c r="D207" i="8"/>
  <c r="G206" i="8"/>
  <c r="E206" i="8"/>
  <c r="D206" i="8"/>
  <c r="G205" i="8"/>
  <c r="E205" i="8"/>
  <c r="D205" i="8"/>
  <c r="G204" i="8"/>
  <c r="E204" i="8"/>
  <c r="D204" i="8"/>
  <c r="G203" i="8"/>
  <c r="E203" i="8"/>
  <c r="D203" i="8"/>
  <c r="G197" i="8"/>
  <c r="E197" i="8"/>
  <c r="D197" i="8"/>
  <c r="G196" i="8"/>
  <c r="E196" i="8"/>
  <c r="D196" i="8"/>
  <c r="G195" i="8"/>
  <c r="E195" i="8"/>
  <c r="D195" i="8"/>
  <c r="G194" i="8"/>
  <c r="E194" i="8"/>
  <c r="D194" i="8"/>
  <c r="G188" i="8"/>
  <c r="E188" i="8"/>
  <c r="D188" i="8"/>
  <c r="G187" i="8"/>
  <c r="E187" i="8"/>
  <c r="D187" i="8"/>
  <c r="G186" i="8"/>
  <c r="E186" i="8"/>
  <c r="D186" i="8"/>
  <c r="G185" i="8"/>
  <c r="E185" i="8"/>
  <c r="D185" i="8"/>
  <c r="G179" i="8"/>
  <c r="E179" i="8"/>
  <c r="D179" i="8"/>
  <c r="G178" i="8"/>
  <c r="E178" i="8"/>
  <c r="D178" i="8"/>
  <c r="G177" i="8"/>
  <c r="E177" i="8"/>
  <c r="D177" i="8"/>
  <c r="G171" i="8"/>
  <c r="E171" i="8"/>
  <c r="D171" i="8"/>
  <c r="G170" i="8"/>
  <c r="E170" i="8"/>
  <c r="D170" i="8"/>
  <c r="G164" i="8"/>
  <c r="E164" i="8"/>
  <c r="D164" i="8"/>
  <c r="G163" i="8"/>
  <c r="E163" i="8"/>
  <c r="D163" i="8"/>
  <c r="G162" i="8"/>
  <c r="E162" i="8"/>
  <c r="D162" i="8"/>
  <c r="G161" i="8"/>
  <c r="E161" i="8"/>
  <c r="D161" i="8"/>
  <c r="G155" i="8"/>
  <c r="E155" i="8"/>
  <c r="D155" i="8"/>
  <c r="G154" i="8"/>
  <c r="E154" i="8"/>
  <c r="D154" i="8"/>
  <c r="G153" i="8"/>
  <c r="E153" i="8"/>
  <c r="D153" i="8"/>
  <c r="G152" i="8"/>
  <c r="E152" i="8"/>
  <c r="D152" i="8"/>
  <c r="G146" i="8"/>
  <c r="E146" i="8"/>
  <c r="D146" i="8"/>
  <c r="G145" i="8"/>
  <c r="E145" i="8"/>
  <c r="D145" i="8"/>
  <c r="G139" i="8"/>
  <c r="E139" i="8"/>
  <c r="D139" i="8"/>
  <c r="G138" i="8"/>
  <c r="E138" i="8"/>
  <c r="D138" i="8"/>
  <c r="G137" i="8"/>
  <c r="E137" i="8"/>
  <c r="D137" i="8"/>
  <c r="G131" i="8"/>
  <c r="E131" i="8"/>
  <c r="D131" i="8"/>
  <c r="G130" i="8"/>
  <c r="E130" i="8"/>
  <c r="D130" i="8"/>
  <c r="G129" i="8"/>
  <c r="E129" i="8"/>
  <c r="D129" i="8"/>
  <c r="G123" i="8"/>
  <c r="E123" i="8"/>
  <c r="D123" i="8"/>
  <c r="G122" i="8"/>
  <c r="E122" i="8"/>
  <c r="D122" i="8"/>
  <c r="G121" i="8"/>
  <c r="E121" i="8"/>
  <c r="D121" i="8"/>
  <c r="G114" i="8"/>
  <c r="E114" i="8"/>
  <c r="D114" i="8"/>
  <c r="G113" i="8"/>
  <c r="E113" i="8"/>
  <c r="D113" i="8"/>
  <c r="D106" i="8"/>
  <c r="E106" i="8"/>
  <c r="G106" i="8"/>
  <c r="D107" i="8"/>
  <c r="E107" i="8"/>
  <c r="G107" i="8"/>
  <c r="G105" i="8"/>
  <c r="E105" i="8"/>
  <c r="D105" i="8"/>
  <c r="G104" i="8"/>
  <c r="E104" i="8"/>
  <c r="D104" i="8"/>
  <c r="G103" i="8"/>
  <c r="E103" i="8"/>
  <c r="D103" i="8"/>
  <c r="G97" i="8"/>
  <c r="E97" i="8"/>
  <c r="D97" i="8"/>
  <c r="G96" i="8"/>
  <c r="E96" i="8"/>
  <c r="D96" i="8"/>
  <c r="G95" i="8"/>
  <c r="E95" i="8"/>
  <c r="D95" i="8"/>
  <c r="D88" i="8"/>
  <c r="E88" i="8"/>
  <c r="G88" i="8"/>
  <c r="D89" i="8"/>
  <c r="E89" i="8"/>
  <c r="G89" i="8"/>
  <c r="G87" i="8"/>
  <c r="E87" i="8"/>
  <c r="D87" i="8"/>
  <c r="G86" i="8"/>
  <c r="E86" i="8"/>
  <c r="D86" i="8"/>
  <c r="G85" i="8"/>
  <c r="E85" i="8"/>
  <c r="D85" i="8"/>
  <c r="G79" i="8"/>
  <c r="E79" i="8"/>
  <c r="D79" i="8"/>
  <c r="G78" i="8"/>
  <c r="E78" i="8"/>
  <c r="D78" i="8"/>
  <c r="G77" i="8"/>
  <c r="E77" i="8"/>
  <c r="D77" i="8"/>
  <c r="G71" i="8"/>
  <c r="E71" i="8"/>
  <c r="D71" i="8"/>
  <c r="G70" i="8"/>
  <c r="E70" i="8"/>
  <c r="D70" i="8"/>
  <c r="G69" i="8"/>
  <c r="E69" i="8"/>
  <c r="D69" i="8"/>
  <c r="G63" i="8"/>
  <c r="E63" i="8"/>
  <c r="D63" i="8"/>
  <c r="G62" i="8"/>
  <c r="E62" i="8"/>
  <c r="D62" i="8"/>
  <c r="G55" i="8"/>
  <c r="E55" i="8"/>
  <c r="D55" i="8"/>
  <c r="G54" i="8"/>
  <c r="D54" i="8"/>
  <c r="G48" i="8"/>
  <c r="E48" i="8"/>
  <c r="D48" i="8"/>
  <c r="G47" i="8"/>
  <c r="E47" i="8"/>
  <c r="D47" i="8"/>
  <c r="G46" i="8"/>
  <c r="E46" i="8"/>
  <c r="D46" i="8"/>
  <c r="G40" i="8"/>
  <c r="E40" i="8"/>
  <c r="D40" i="8"/>
  <c r="G39" i="8"/>
  <c r="E39" i="8"/>
  <c r="D39" i="8"/>
  <c r="G38" i="8"/>
  <c r="E38" i="8"/>
  <c r="D38" i="8"/>
  <c r="G37" i="8"/>
  <c r="E37" i="8"/>
  <c r="D37" i="8"/>
  <c r="D31" i="8"/>
  <c r="E31" i="8"/>
  <c r="G31" i="8"/>
  <c r="G30" i="8"/>
  <c r="E30" i="8"/>
  <c r="D30" i="8"/>
  <c r="G29" i="8"/>
  <c r="E29" i="8"/>
  <c r="D29" i="8"/>
  <c r="G28" i="8"/>
  <c r="E28" i="8"/>
  <c r="D28" i="8"/>
  <c r="G22" i="8"/>
  <c r="E22" i="8"/>
  <c r="D22" i="8"/>
  <c r="G21" i="8"/>
  <c r="E21" i="8"/>
  <c r="D21" i="8"/>
  <c r="G20" i="8"/>
  <c r="E20" i="8"/>
  <c r="D20" i="8"/>
  <c r="G14" i="8"/>
  <c r="E14" i="8"/>
  <c r="D14" i="8"/>
  <c r="G13" i="8"/>
  <c r="E13" i="8"/>
  <c r="D13" i="8"/>
  <c r="G12" i="8"/>
  <c r="E12" i="8"/>
  <c r="D12" i="8"/>
  <c r="G5" i="8"/>
  <c r="G6" i="8"/>
  <c r="G4" i="8"/>
  <c r="E269" i="7"/>
  <c r="D269" i="7"/>
  <c r="C269" i="7"/>
  <c r="B269" i="7"/>
  <c r="G268" i="7"/>
  <c r="E268" i="7"/>
  <c r="D268" i="7"/>
  <c r="C268" i="7"/>
  <c r="B268" i="7"/>
  <c r="G267" i="7"/>
  <c r="E267" i="7"/>
  <c r="D267" i="7"/>
  <c r="C267" i="7"/>
  <c r="B267" i="7"/>
  <c r="G266" i="7"/>
  <c r="E266" i="7"/>
  <c r="D266" i="7"/>
  <c r="C266" i="7"/>
  <c r="B266" i="7"/>
  <c r="E265" i="7"/>
  <c r="D265" i="7"/>
  <c r="C265" i="7"/>
  <c r="B265" i="7"/>
  <c r="G258" i="7"/>
  <c r="D258" i="7"/>
  <c r="C258" i="7"/>
  <c r="B258" i="7"/>
  <c r="G250" i="7"/>
  <c r="F250" i="7"/>
  <c r="E250" i="7"/>
  <c r="D250" i="7"/>
  <c r="C250" i="7"/>
  <c r="B250" i="7"/>
  <c r="E242" i="7"/>
  <c r="D242" i="7"/>
  <c r="C242" i="7"/>
  <c r="B242" i="7"/>
  <c r="G234" i="7"/>
  <c r="C234" i="7"/>
  <c r="B234" i="7"/>
  <c r="G224" i="7"/>
  <c r="E224" i="7"/>
  <c r="C224" i="7"/>
  <c r="B224" i="7"/>
  <c r="G217" i="7"/>
  <c r="E217" i="7"/>
  <c r="D217" i="7"/>
  <c r="C217" i="7"/>
  <c r="B217" i="7"/>
  <c r="G208" i="7"/>
  <c r="E208" i="7"/>
  <c r="D208" i="7"/>
  <c r="C208" i="7"/>
  <c r="B208" i="7"/>
  <c r="E198" i="7"/>
  <c r="D198" i="7"/>
  <c r="C198" i="7"/>
  <c r="B198" i="7"/>
  <c r="G189" i="7"/>
  <c r="E189" i="7"/>
  <c r="D189" i="7"/>
  <c r="C189" i="7"/>
  <c r="B189" i="7"/>
  <c r="G180" i="7"/>
  <c r="E180" i="7"/>
  <c r="D180" i="7"/>
  <c r="C180" i="7"/>
  <c r="B180" i="7"/>
  <c r="E172" i="7"/>
  <c r="D172" i="7"/>
  <c r="C172" i="7"/>
  <c r="B172" i="7"/>
  <c r="G165" i="7"/>
  <c r="D165" i="7"/>
  <c r="C165" i="7"/>
  <c r="B165" i="7"/>
  <c r="G156" i="7"/>
  <c r="E156" i="7"/>
  <c r="D156" i="7"/>
  <c r="D147" i="7"/>
  <c r="C147" i="7"/>
  <c r="B147" i="7"/>
  <c r="G140" i="7"/>
  <c r="E140" i="7"/>
  <c r="D140" i="7"/>
  <c r="C140" i="7"/>
  <c r="B140" i="7"/>
  <c r="G132" i="7"/>
  <c r="E132" i="7"/>
  <c r="D132" i="7"/>
  <c r="C132" i="7"/>
  <c r="B132" i="7"/>
  <c r="G124" i="7"/>
  <c r="E124" i="7"/>
  <c r="D124" i="7"/>
  <c r="C124" i="7"/>
  <c r="B124" i="7"/>
  <c r="G115" i="7"/>
  <c r="E115" i="7"/>
  <c r="D115" i="7"/>
  <c r="C115" i="7"/>
  <c r="B115" i="7"/>
  <c r="E108" i="7"/>
  <c r="D108" i="7"/>
  <c r="C108" i="7"/>
  <c r="B108" i="7"/>
  <c r="G98" i="7"/>
  <c r="E98" i="7"/>
  <c r="D98" i="7"/>
  <c r="C98" i="7"/>
  <c r="B98" i="7"/>
  <c r="G90" i="7"/>
  <c r="E90" i="7"/>
  <c r="C90" i="7"/>
  <c r="B90" i="7"/>
  <c r="F268" i="7"/>
  <c r="G80" i="7"/>
  <c r="E80" i="7"/>
  <c r="D80" i="7"/>
  <c r="C80" i="7"/>
  <c r="B80" i="7"/>
  <c r="G72" i="7"/>
  <c r="E72" i="7"/>
  <c r="D72" i="7"/>
  <c r="C72" i="7"/>
  <c r="B72" i="7"/>
  <c r="G64" i="7"/>
  <c r="E64" i="7"/>
  <c r="D64" i="7"/>
  <c r="C64" i="7"/>
  <c r="B64" i="7"/>
  <c r="G49" i="7"/>
  <c r="E49" i="7"/>
  <c r="C49" i="7"/>
  <c r="B49" i="7"/>
  <c r="G41" i="7"/>
  <c r="E41" i="7"/>
  <c r="D41" i="7"/>
  <c r="C41" i="7"/>
  <c r="B41" i="7"/>
  <c r="F41" i="7"/>
  <c r="G32" i="7"/>
  <c r="D32" i="7"/>
  <c r="C32" i="7"/>
  <c r="F267" i="7"/>
  <c r="G23" i="7"/>
  <c r="D23" i="7"/>
  <c r="C23" i="7"/>
  <c r="F23" i="7"/>
  <c r="E15" i="7"/>
  <c r="D15" i="7"/>
  <c r="C15" i="7"/>
  <c r="G7" i="7"/>
  <c r="E7" i="7"/>
  <c r="D7" i="7"/>
  <c r="C7" i="7"/>
  <c r="E269" i="5"/>
  <c r="D269" i="5"/>
  <c r="C269" i="5"/>
  <c r="B269" i="5"/>
  <c r="E268" i="5"/>
  <c r="D268" i="5"/>
  <c r="C268" i="5"/>
  <c r="B268" i="5"/>
  <c r="G267" i="5"/>
  <c r="E267" i="5"/>
  <c r="D267" i="5"/>
  <c r="C267" i="5"/>
  <c r="B267" i="5"/>
  <c r="G266" i="5"/>
  <c r="E266" i="5"/>
  <c r="D266" i="5"/>
  <c r="C266" i="5"/>
  <c r="B266" i="5"/>
  <c r="E265" i="5"/>
  <c r="D265" i="5"/>
  <c r="C265" i="5"/>
  <c r="B265" i="5"/>
  <c r="G258" i="5"/>
  <c r="E258" i="5"/>
  <c r="D258" i="5"/>
  <c r="C258" i="5"/>
  <c r="B258" i="5"/>
  <c r="G250" i="5"/>
  <c r="E250" i="5"/>
  <c r="D250" i="5"/>
  <c r="C250" i="5"/>
  <c r="B250" i="5"/>
  <c r="F250" i="5"/>
  <c r="G242" i="5"/>
  <c r="E242" i="5"/>
  <c r="D242" i="5"/>
  <c r="G234" i="5"/>
  <c r="E234" i="5"/>
  <c r="D234" i="5"/>
  <c r="C234" i="5"/>
  <c r="B234" i="5"/>
  <c r="G224" i="5"/>
  <c r="E224" i="5"/>
  <c r="D224" i="5"/>
  <c r="C224" i="5"/>
  <c r="B224" i="5"/>
  <c r="G217" i="5"/>
  <c r="E217" i="5"/>
  <c r="D217" i="5"/>
  <c r="C217" i="5"/>
  <c r="B217" i="5"/>
  <c r="G208" i="5"/>
  <c r="E208" i="5"/>
  <c r="D208" i="5"/>
  <c r="C208" i="5"/>
  <c r="B208" i="5"/>
  <c r="F208" i="5"/>
  <c r="G198" i="5"/>
  <c r="E198" i="5"/>
  <c r="D198" i="5"/>
  <c r="C198" i="5"/>
  <c r="B198" i="5"/>
  <c r="G189" i="5"/>
  <c r="E189" i="5"/>
  <c r="C189" i="5"/>
  <c r="B189" i="5"/>
  <c r="G180" i="5"/>
  <c r="E180" i="5"/>
  <c r="D180" i="5"/>
  <c r="C180" i="5"/>
  <c r="B180" i="5"/>
  <c r="G172" i="5"/>
  <c r="E172" i="5"/>
  <c r="D172" i="5"/>
  <c r="C172" i="5"/>
  <c r="B172" i="5"/>
  <c r="G165" i="5"/>
  <c r="E165" i="5"/>
  <c r="D165" i="5"/>
  <c r="C165" i="5"/>
  <c r="B165" i="5"/>
  <c r="G156" i="5"/>
  <c r="E156" i="5"/>
  <c r="D156" i="5"/>
  <c r="C156" i="5"/>
  <c r="B156" i="5"/>
  <c r="G147" i="5"/>
  <c r="E147" i="5"/>
  <c r="D147" i="5"/>
  <c r="C147" i="5"/>
  <c r="B147" i="5"/>
  <c r="F147" i="5"/>
  <c r="G140" i="5"/>
  <c r="E140" i="5"/>
  <c r="D140" i="5"/>
  <c r="C140" i="5"/>
  <c r="B140" i="5"/>
  <c r="G132" i="5"/>
  <c r="E132" i="5"/>
  <c r="D132" i="5"/>
  <c r="C132" i="5"/>
  <c r="B132" i="5"/>
  <c r="G124" i="5"/>
  <c r="E124" i="5"/>
  <c r="D124" i="5"/>
  <c r="C124" i="5"/>
  <c r="B124" i="5"/>
  <c r="G108" i="5"/>
  <c r="E108" i="5"/>
  <c r="D108" i="5"/>
  <c r="C108" i="5"/>
  <c r="B108" i="5"/>
  <c r="G98" i="5"/>
  <c r="E98" i="5"/>
  <c r="D98" i="5"/>
  <c r="C98" i="5"/>
  <c r="G90" i="5"/>
  <c r="E90" i="5"/>
  <c r="D90" i="5"/>
  <c r="C90" i="5"/>
  <c r="B90" i="5"/>
  <c r="G80" i="5"/>
  <c r="E80" i="5"/>
  <c r="D80" i="5"/>
  <c r="C80" i="5"/>
  <c r="B80" i="5"/>
  <c r="E72" i="5"/>
  <c r="D72" i="5"/>
  <c r="C72" i="5"/>
  <c r="B72" i="5"/>
  <c r="E64" i="5"/>
  <c r="D64" i="5"/>
  <c r="B64" i="5"/>
  <c r="F64" i="5"/>
  <c r="G49" i="5"/>
  <c r="E49" i="5"/>
  <c r="D49" i="5"/>
  <c r="C49" i="5"/>
  <c r="B49" i="5"/>
  <c r="G41" i="5"/>
  <c r="E41" i="5"/>
  <c r="D41" i="5"/>
  <c r="C41" i="5"/>
  <c r="B41" i="5"/>
  <c r="G32" i="5"/>
  <c r="E32" i="5"/>
  <c r="D32" i="5"/>
  <c r="C32" i="5"/>
  <c r="B32" i="5"/>
  <c r="G23" i="5"/>
  <c r="D23" i="5"/>
  <c r="C23" i="5"/>
  <c r="B23" i="5"/>
  <c r="G15" i="5"/>
  <c r="E15" i="5"/>
  <c r="C15" i="5"/>
  <c r="B15" i="5"/>
  <c r="G7" i="5"/>
  <c r="E7" i="5"/>
  <c r="D7" i="5"/>
  <c r="C7" i="5"/>
  <c r="B7" i="5"/>
  <c r="E269" i="1"/>
  <c r="D269" i="1"/>
  <c r="C269" i="1"/>
  <c r="B269" i="1"/>
  <c r="G268" i="1"/>
  <c r="E268" i="1"/>
  <c r="D268" i="1"/>
  <c r="C268" i="1"/>
  <c r="B268" i="1"/>
  <c r="G267" i="1"/>
  <c r="E267" i="1"/>
  <c r="D267" i="1"/>
  <c r="C267" i="1"/>
  <c r="B267" i="1"/>
  <c r="E266" i="1"/>
  <c r="D266" i="1"/>
  <c r="C266" i="1"/>
  <c r="B266" i="1"/>
  <c r="G265" i="1"/>
  <c r="G270" i="1" s="1"/>
  <c r="E265" i="1"/>
  <c r="D265" i="1"/>
  <c r="C265" i="1"/>
  <c r="G258" i="1"/>
  <c r="E258" i="1"/>
  <c r="D258" i="1"/>
  <c r="C258" i="1"/>
  <c r="G250" i="1"/>
  <c r="E250" i="1"/>
  <c r="D250" i="1"/>
  <c r="C250" i="1"/>
  <c r="B250" i="1"/>
  <c r="G242" i="1"/>
  <c r="E242" i="1"/>
  <c r="D242" i="1"/>
  <c r="C242" i="1"/>
  <c r="B242" i="1"/>
  <c r="G234" i="1"/>
  <c r="E234" i="1"/>
  <c r="D234" i="1"/>
  <c r="C234" i="1"/>
  <c r="B234" i="1"/>
  <c r="G224" i="1"/>
  <c r="E224" i="1"/>
  <c r="D224" i="1"/>
  <c r="C224" i="1"/>
  <c r="B224" i="1"/>
  <c r="G217" i="1"/>
  <c r="E217" i="1"/>
  <c r="D217" i="1"/>
  <c r="B217" i="1"/>
  <c r="G208" i="1"/>
  <c r="E208" i="1"/>
  <c r="D208" i="1"/>
  <c r="C208" i="1"/>
  <c r="B208" i="1"/>
  <c r="G198" i="1"/>
  <c r="E198" i="1"/>
  <c r="D198" i="1"/>
  <c r="C198" i="1"/>
  <c r="B198" i="1"/>
  <c r="G189" i="1"/>
  <c r="E189" i="1"/>
  <c r="D189" i="1"/>
  <c r="C189" i="1"/>
  <c r="B189" i="1"/>
  <c r="G180" i="1"/>
  <c r="E180" i="1"/>
  <c r="D180" i="1"/>
  <c r="C180" i="1"/>
  <c r="B180" i="1"/>
  <c r="G172" i="1"/>
  <c r="E172" i="1"/>
  <c r="D172" i="1"/>
  <c r="C172" i="1"/>
  <c r="B172" i="1"/>
  <c r="G165" i="1"/>
  <c r="E165" i="1"/>
  <c r="D165" i="1"/>
  <c r="C165" i="1"/>
  <c r="B165" i="1"/>
  <c r="G156" i="1"/>
  <c r="E156" i="1"/>
  <c r="D156" i="1"/>
  <c r="C156" i="1"/>
  <c r="B156" i="1"/>
  <c r="G147" i="1"/>
  <c r="E147" i="1"/>
  <c r="D147" i="1"/>
  <c r="C147" i="1"/>
  <c r="B147" i="1"/>
  <c r="G140" i="1"/>
  <c r="E140" i="1"/>
  <c r="D140" i="1"/>
  <c r="C140" i="1"/>
  <c r="B140" i="1"/>
  <c r="G132" i="1"/>
  <c r="E132" i="1"/>
  <c r="D132" i="1"/>
  <c r="C132" i="1"/>
  <c r="B132" i="1"/>
  <c r="G124" i="1"/>
  <c r="E124" i="1"/>
  <c r="D124" i="1"/>
  <c r="C124" i="1"/>
  <c r="B124" i="1"/>
  <c r="G115" i="1"/>
  <c r="E115" i="1"/>
  <c r="D115" i="1"/>
  <c r="C115" i="1"/>
  <c r="B115" i="1"/>
  <c r="G108" i="1"/>
  <c r="E108" i="1"/>
  <c r="D108" i="1"/>
  <c r="C108" i="1"/>
  <c r="B108" i="1"/>
  <c r="G98" i="1"/>
  <c r="E98" i="1"/>
  <c r="C98" i="1"/>
  <c r="B98" i="1"/>
  <c r="G90" i="1"/>
  <c r="E90" i="1"/>
  <c r="D90" i="1"/>
  <c r="C90" i="1"/>
  <c r="B90" i="1"/>
  <c r="G80" i="1"/>
  <c r="E80" i="1"/>
  <c r="D80" i="1"/>
  <c r="C80" i="1"/>
  <c r="B80" i="1"/>
  <c r="G72" i="1"/>
  <c r="E72" i="1"/>
  <c r="D72" i="1"/>
  <c r="C72" i="1"/>
  <c r="B72" i="1"/>
  <c r="G64" i="1"/>
  <c r="E64" i="1"/>
  <c r="D64" i="1"/>
  <c r="C64" i="1"/>
  <c r="B64" i="1"/>
  <c r="G49" i="1"/>
  <c r="E49" i="1"/>
  <c r="C49" i="1"/>
  <c r="B49" i="1"/>
  <c r="G41" i="1"/>
  <c r="E41" i="1"/>
  <c r="D41" i="1"/>
  <c r="C41" i="1"/>
  <c r="B41" i="1"/>
  <c r="G32" i="1"/>
  <c r="E32" i="1"/>
  <c r="D32" i="1"/>
  <c r="C32" i="1"/>
  <c r="B32" i="1"/>
  <c r="E23" i="1"/>
  <c r="D23" i="1"/>
  <c r="C23" i="1"/>
  <c r="B23" i="1"/>
  <c r="G15" i="1"/>
  <c r="D15" i="1"/>
  <c r="C15" i="1"/>
  <c r="B15" i="1"/>
  <c r="G7" i="1"/>
  <c r="E7" i="1"/>
  <c r="D7" i="1"/>
  <c r="C7" i="1"/>
  <c r="B7" i="1"/>
  <c r="C265" i="6"/>
  <c r="C266" i="6"/>
  <c r="C267" i="6"/>
  <c r="C268" i="6"/>
  <c r="C269" i="6"/>
  <c r="B269" i="6"/>
  <c r="B268" i="6"/>
  <c r="B267" i="6"/>
  <c r="B266" i="6"/>
  <c r="B265" i="6"/>
  <c r="G269" i="6"/>
  <c r="G268" i="6"/>
  <c r="G267" i="6"/>
  <c r="G266" i="6"/>
  <c r="E269" i="6"/>
  <c r="E268" i="6"/>
  <c r="E267" i="6"/>
  <c r="E266" i="6"/>
  <c r="G265" i="6"/>
  <c r="E265" i="6"/>
  <c r="D269" i="6"/>
  <c r="D268" i="6"/>
  <c r="D267" i="6"/>
  <c r="D266" i="6"/>
  <c r="B242" i="8" l="1"/>
  <c r="D270" i="5"/>
  <c r="F57" i="1"/>
  <c r="E270" i="1"/>
  <c r="D265" i="8"/>
  <c r="B208" i="8"/>
  <c r="B90" i="8"/>
  <c r="B124" i="8"/>
  <c r="E57" i="8"/>
  <c r="B41" i="8"/>
  <c r="B234" i="8"/>
  <c r="B198" i="8"/>
  <c r="B180" i="8"/>
  <c r="B147" i="8"/>
  <c r="B98" i="8"/>
  <c r="B268" i="8"/>
  <c r="C57" i="8"/>
  <c r="G57" i="8"/>
  <c r="B7" i="8"/>
  <c r="B258" i="8"/>
  <c r="B165" i="8"/>
  <c r="B140" i="8"/>
  <c r="B64" i="8"/>
  <c r="D57" i="8"/>
  <c r="B267" i="8"/>
  <c r="B32" i="8"/>
  <c r="F7" i="5"/>
  <c r="F242" i="5"/>
  <c r="F140" i="5"/>
  <c r="C270" i="6"/>
  <c r="B15" i="8"/>
  <c r="D115" i="8"/>
  <c r="B250" i="8"/>
  <c r="B217" i="8"/>
  <c r="B156" i="8"/>
  <c r="B115" i="8"/>
  <c r="B108" i="8"/>
  <c r="B80" i="8"/>
  <c r="B265" i="8"/>
  <c r="C64" i="8"/>
  <c r="C258" i="8"/>
  <c r="B57" i="8"/>
  <c r="B72" i="8"/>
  <c r="B172" i="8"/>
  <c r="B224" i="8"/>
  <c r="B49" i="8"/>
  <c r="B23" i="8"/>
  <c r="D270" i="7"/>
  <c r="B270" i="6"/>
  <c r="G41" i="8"/>
  <c r="G165" i="8"/>
  <c r="G23" i="8"/>
  <c r="D98" i="8"/>
  <c r="D140" i="8"/>
  <c r="D180" i="8"/>
  <c r="G72" i="8"/>
  <c r="D90" i="8"/>
  <c r="G90" i="8"/>
  <c r="G108" i="8"/>
  <c r="D156" i="8"/>
  <c r="G217" i="8"/>
  <c r="C7" i="8"/>
  <c r="C41" i="8"/>
  <c r="C49" i="8"/>
  <c r="C72" i="8"/>
  <c r="C80" i="8"/>
  <c r="C90" i="8"/>
  <c r="C108" i="8"/>
  <c r="C115" i="8"/>
  <c r="C124" i="8"/>
  <c r="C132" i="8"/>
  <c r="C140" i="8"/>
  <c r="C147" i="8"/>
  <c r="C165" i="8"/>
  <c r="C172" i="8"/>
  <c r="C180" i="8"/>
  <c r="C189" i="8"/>
  <c r="C198" i="8"/>
  <c r="C208" i="8"/>
  <c r="C217" i="8"/>
  <c r="C224" i="8"/>
  <c r="C242" i="8"/>
  <c r="C250" i="8"/>
  <c r="F267" i="5"/>
  <c r="D224" i="8"/>
  <c r="G98" i="8"/>
  <c r="G234" i="8"/>
  <c r="E7" i="8"/>
  <c r="G132" i="8"/>
  <c r="G124" i="8"/>
  <c r="D49" i="8"/>
  <c r="D32" i="8"/>
  <c r="G267" i="8"/>
  <c r="F269" i="5"/>
  <c r="F23" i="5"/>
  <c r="F268" i="5"/>
  <c r="F98" i="5"/>
  <c r="F132" i="5"/>
  <c r="F180" i="5"/>
  <c r="F198" i="5"/>
  <c r="F224" i="5"/>
  <c r="F234" i="5"/>
  <c r="D15" i="8"/>
  <c r="D23" i="8"/>
  <c r="E32" i="8"/>
  <c r="G266" i="8"/>
  <c r="G49" i="8"/>
  <c r="D64" i="8"/>
  <c r="G80" i="8"/>
  <c r="E98" i="8"/>
  <c r="D108" i="8"/>
  <c r="D124" i="8"/>
  <c r="D147" i="8"/>
  <c r="D165" i="8"/>
  <c r="G189" i="8"/>
  <c r="G208" i="8"/>
  <c r="D234" i="8"/>
  <c r="D250" i="8"/>
  <c r="G258" i="8"/>
  <c r="F265" i="5"/>
  <c r="F41" i="5"/>
  <c r="F80" i="5"/>
  <c r="F165" i="5"/>
  <c r="F258" i="5"/>
  <c r="E270" i="5"/>
  <c r="G115" i="8"/>
  <c r="F266" i="5"/>
  <c r="F15" i="5"/>
  <c r="F32" i="5"/>
  <c r="F108" i="5"/>
  <c r="F172" i="5"/>
  <c r="F189" i="5"/>
  <c r="F217" i="5"/>
  <c r="C270" i="5"/>
  <c r="D72" i="8"/>
  <c r="D7" i="8"/>
  <c r="E269" i="8"/>
  <c r="G32" i="8"/>
  <c r="G265" i="8"/>
  <c r="G269" i="8"/>
  <c r="E115" i="8"/>
  <c r="E140" i="8"/>
  <c r="G156" i="8"/>
  <c r="G172" i="8"/>
  <c r="D172" i="8"/>
  <c r="E180" i="8"/>
  <c r="G180" i="8"/>
  <c r="D189" i="8"/>
  <c r="E189" i="8"/>
  <c r="G268" i="8"/>
  <c r="D198" i="8"/>
  <c r="E198" i="8"/>
  <c r="D208" i="8"/>
  <c r="E208" i="8"/>
  <c r="E217" i="8"/>
  <c r="E224" i="8"/>
  <c r="G224" i="8"/>
  <c r="D242" i="8"/>
  <c r="E242" i="8"/>
  <c r="D258" i="8"/>
  <c r="D132" i="8"/>
  <c r="G140" i="8"/>
  <c r="G147" i="8"/>
  <c r="E268" i="8"/>
  <c r="G198" i="8"/>
  <c r="D217" i="8"/>
  <c r="G242" i="8"/>
  <c r="G250" i="8"/>
  <c r="E258" i="8"/>
  <c r="D41" i="8"/>
  <c r="E49" i="8"/>
  <c r="G64" i="8"/>
  <c r="F265" i="1"/>
  <c r="F208" i="1"/>
  <c r="F242" i="1"/>
  <c r="F32" i="1"/>
  <c r="F64" i="1"/>
  <c r="F140" i="1"/>
  <c r="F147" i="1"/>
  <c r="F172" i="1"/>
  <c r="F189" i="1"/>
  <c r="F258" i="1"/>
  <c r="F41" i="1"/>
  <c r="F268" i="1"/>
  <c r="F98" i="1"/>
  <c r="F132" i="1"/>
  <c r="F217" i="1"/>
  <c r="C270" i="1"/>
  <c r="E41" i="8"/>
  <c r="D80" i="8"/>
  <c r="F80" i="1"/>
  <c r="F115" i="1"/>
  <c r="F165" i="1"/>
  <c r="F266" i="1"/>
  <c r="F15" i="1"/>
  <c r="F108" i="1"/>
  <c r="B270" i="1"/>
  <c r="F269" i="1"/>
  <c r="F23" i="1"/>
  <c r="F180" i="1"/>
  <c r="G15" i="8"/>
  <c r="F7" i="1"/>
  <c r="F267" i="1"/>
  <c r="F49" i="1"/>
  <c r="F72" i="1"/>
  <c r="F90" i="1"/>
  <c r="F124" i="1"/>
  <c r="F156" i="1"/>
  <c r="F198" i="1"/>
  <c r="F224" i="1"/>
  <c r="F234" i="1"/>
  <c r="F250" i="1"/>
  <c r="D270" i="1"/>
  <c r="E265" i="8"/>
  <c r="E80" i="8"/>
  <c r="E23" i="8"/>
  <c r="F98" i="7"/>
  <c r="F198" i="7"/>
  <c r="F266" i="7"/>
  <c r="F15" i="7"/>
  <c r="F32" i="7"/>
  <c r="F64" i="7"/>
  <c r="F108" i="7"/>
  <c r="F140" i="7"/>
  <c r="F147" i="7"/>
  <c r="F172" i="7"/>
  <c r="F189" i="7"/>
  <c r="F217" i="7"/>
  <c r="C270" i="7"/>
  <c r="E72" i="8"/>
  <c r="E267" i="8"/>
  <c r="E108" i="8"/>
  <c r="E132" i="8"/>
  <c r="E156" i="8"/>
  <c r="E165" i="8"/>
  <c r="E172" i="8"/>
  <c r="F132" i="7"/>
  <c r="F180" i="7"/>
  <c r="F224" i="7"/>
  <c r="F234" i="7"/>
  <c r="F7" i="7"/>
  <c r="F49" i="7"/>
  <c r="F72" i="7"/>
  <c r="F90" i="7"/>
  <c r="F124" i="7"/>
  <c r="F156" i="7"/>
  <c r="F208" i="7"/>
  <c r="F242" i="7"/>
  <c r="E90" i="8"/>
  <c r="E147" i="8"/>
  <c r="F265" i="7"/>
  <c r="F80" i="7"/>
  <c r="F115" i="7"/>
  <c r="F165" i="7"/>
  <c r="F258" i="7"/>
  <c r="E270" i="7"/>
  <c r="E64" i="8"/>
  <c r="E124" i="8"/>
  <c r="E234" i="8"/>
  <c r="E250" i="8"/>
  <c r="D269" i="8"/>
  <c r="D266" i="8"/>
  <c r="D267" i="8"/>
  <c r="D268" i="8"/>
  <c r="B189" i="8"/>
  <c r="B132" i="8"/>
  <c r="C15" i="8"/>
  <c r="C269" i="8"/>
  <c r="C32" i="8"/>
  <c r="C267" i="8"/>
  <c r="C98" i="8"/>
  <c r="C156" i="8"/>
  <c r="C234" i="8"/>
  <c r="B269" i="8"/>
  <c r="C268" i="8"/>
  <c r="C265" i="8"/>
  <c r="B266" i="8"/>
  <c r="C266" i="8"/>
  <c r="C23" i="8"/>
  <c r="E266" i="8"/>
  <c r="E15" i="8"/>
  <c r="G7" i="8"/>
  <c r="D270" i="6"/>
  <c r="E270" i="6"/>
  <c r="F4" i="6"/>
  <c r="F5" i="6"/>
  <c r="F5" i="8" s="1"/>
  <c r="F6" i="6"/>
  <c r="F6" i="8" s="1"/>
  <c r="B7" i="6"/>
  <c r="D7" i="6"/>
  <c r="E7" i="6"/>
  <c r="G7" i="6"/>
  <c r="F12" i="6"/>
  <c r="F12" i="8" s="1"/>
  <c r="F13" i="6"/>
  <c r="F13" i="8" s="1"/>
  <c r="F14" i="6"/>
  <c r="F14" i="8" s="1"/>
  <c r="B15" i="6"/>
  <c r="C15" i="6"/>
  <c r="D15" i="6"/>
  <c r="E15" i="6"/>
  <c r="G15" i="6"/>
  <c r="F20" i="6"/>
  <c r="F20" i="8" s="1"/>
  <c r="F21" i="6"/>
  <c r="F21" i="8" s="1"/>
  <c r="F22" i="6"/>
  <c r="F22" i="8" s="1"/>
  <c r="B23" i="6"/>
  <c r="C23" i="6"/>
  <c r="D23" i="6"/>
  <c r="E23" i="6"/>
  <c r="G23" i="6"/>
  <c r="F28" i="8"/>
  <c r="F29" i="8"/>
  <c r="F30" i="8"/>
  <c r="F31" i="8"/>
  <c r="B32" i="6"/>
  <c r="C32" i="6"/>
  <c r="D32" i="6"/>
  <c r="E32" i="6"/>
  <c r="G32" i="6"/>
  <c r="F37" i="6"/>
  <c r="F37" i="8" s="1"/>
  <c r="F38" i="6"/>
  <c r="F38" i="8" s="1"/>
  <c r="F39" i="6"/>
  <c r="F39" i="8" s="1"/>
  <c r="F40" i="6"/>
  <c r="F40" i="8" s="1"/>
  <c r="B41" i="6"/>
  <c r="C41" i="6"/>
  <c r="D41" i="6"/>
  <c r="E41" i="6"/>
  <c r="F46" i="6"/>
  <c r="F46" i="8" s="1"/>
  <c r="F47" i="6"/>
  <c r="F47" i="8" s="1"/>
  <c r="F48" i="6"/>
  <c r="F48" i="8" s="1"/>
  <c r="B49" i="6"/>
  <c r="D49" i="6"/>
  <c r="E49" i="6"/>
  <c r="G49" i="6"/>
  <c r="F54" i="6"/>
  <c r="F55" i="6"/>
  <c r="F55" i="8" s="1"/>
  <c r="F62" i="6"/>
  <c r="F62" i="8" s="1"/>
  <c r="F63" i="6"/>
  <c r="F63" i="8" s="1"/>
  <c r="B64" i="6"/>
  <c r="C64" i="6"/>
  <c r="D64" i="6"/>
  <c r="G64" i="6"/>
  <c r="F69" i="6"/>
  <c r="F69" i="8" s="1"/>
  <c r="F70" i="6"/>
  <c r="F70" i="8" s="1"/>
  <c r="F71" i="6"/>
  <c r="F71" i="8" s="1"/>
  <c r="B72" i="6"/>
  <c r="C72" i="6"/>
  <c r="D72" i="6"/>
  <c r="E72" i="6"/>
  <c r="G72" i="6"/>
  <c r="F77" i="6"/>
  <c r="F77" i="8" s="1"/>
  <c r="F78" i="6"/>
  <c r="F78" i="8" s="1"/>
  <c r="F79" i="6"/>
  <c r="F79" i="8" s="1"/>
  <c r="B80" i="6"/>
  <c r="C80" i="6"/>
  <c r="D80" i="6"/>
  <c r="E80" i="6"/>
  <c r="G80" i="6"/>
  <c r="F85" i="6"/>
  <c r="F85" i="8" s="1"/>
  <c r="F86" i="6"/>
  <c r="F86" i="8" s="1"/>
  <c r="F87" i="6"/>
  <c r="F87" i="8" s="1"/>
  <c r="F88" i="6"/>
  <c r="F88" i="8" s="1"/>
  <c r="F89" i="6"/>
  <c r="F89" i="8" s="1"/>
  <c r="B90" i="6"/>
  <c r="C90" i="6"/>
  <c r="D90" i="6"/>
  <c r="E90" i="6"/>
  <c r="G90" i="6"/>
  <c r="F95" i="6"/>
  <c r="F95" i="8" s="1"/>
  <c r="F96" i="6"/>
  <c r="F96" i="8" s="1"/>
  <c r="F97" i="6"/>
  <c r="F97" i="8" s="1"/>
  <c r="B98" i="6"/>
  <c r="C98" i="6"/>
  <c r="D98" i="6"/>
  <c r="E98" i="6"/>
  <c r="G98" i="6"/>
  <c r="F103" i="6"/>
  <c r="F103" i="8" s="1"/>
  <c r="F104" i="6"/>
  <c r="F104" i="8" s="1"/>
  <c r="F105" i="6"/>
  <c r="F105" i="8" s="1"/>
  <c r="F106" i="6"/>
  <c r="F106" i="8" s="1"/>
  <c r="F107" i="6"/>
  <c r="F107" i="8" s="1"/>
  <c r="C108" i="6"/>
  <c r="D108" i="6"/>
  <c r="E108" i="6"/>
  <c r="G108" i="6"/>
  <c r="F113" i="6"/>
  <c r="F113" i="8" s="1"/>
  <c r="F114" i="6"/>
  <c r="F114" i="8" s="1"/>
  <c r="B115" i="6"/>
  <c r="C115" i="6"/>
  <c r="D115" i="6"/>
  <c r="E115" i="6"/>
  <c r="G115" i="6"/>
  <c r="F121" i="6"/>
  <c r="F121" i="8" s="1"/>
  <c r="F122" i="6"/>
  <c r="F122" i="8" s="1"/>
  <c r="F123" i="6"/>
  <c r="F123" i="8" s="1"/>
  <c r="B124" i="6"/>
  <c r="C124" i="6"/>
  <c r="D124" i="6"/>
  <c r="E124" i="6"/>
  <c r="G124" i="6"/>
  <c r="F129" i="6"/>
  <c r="F129" i="8" s="1"/>
  <c r="F130" i="6"/>
  <c r="F130" i="8" s="1"/>
  <c r="F131" i="6"/>
  <c r="F131" i="8" s="1"/>
  <c r="B132" i="6"/>
  <c r="C132" i="6"/>
  <c r="D132" i="6"/>
  <c r="E132" i="6"/>
  <c r="G132" i="6"/>
  <c r="F137" i="6"/>
  <c r="F137" i="8" s="1"/>
  <c r="F138" i="6"/>
  <c r="F138" i="8" s="1"/>
  <c r="F139" i="6"/>
  <c r="F139" i="8" s="1"/>
  <c r="B140" i="6"/>
  <c r="C140" i="6"/>
  <c r="E140" i="6"/>
  <c r="F145" i="6"/>
  <c r="F145" i="8" s="1"/>
  <c r="F146" i="6"/>
  <c r="F146" i="8" s="1"/>
  <c r="B147" i="6"/>
  <c r="C147" i="6"/>
  <c r="E147" i="6"/>
  <c r="G147" i="6"/>
  <c r="F152" i="6"/>
  <c r="F152" i="8" s="1"/>
  <c r="F153" i="6"/>
  <c r="F153" i="8" s="1"/>
  <c r="F154" i="6"/>
  <c r="F154" i="8" s="1"/>
  <c r="F155" i="6"/>
  <c r="F155" i="8" s="1"/>
  <c r="B156" i="6"/>
  <c r="C156" i="6"/>
  <c r="D156" i="6"/>
  <c r="E156" i="6"/>
  <c r="G156" i="6"/>
  <c r="F161" i="6"/>
  <c r="F161" i="8" s="1"/>
  <c r="F162" i="6"/>
  <c r="F162" i="8" s="1"/>
  <c r="F163" i="6"/>
  <c r="F163" i="8" s="1"/>
  <c r="F164" i="6"/>
  <c r="F164" i="8" s="1"/>
  <c r="B165" i="6"/>
  <c r="C165" i="6"/>
  <c r="D165" i="6"/>
  <c r="E165" i="6"/>
  <c r="G165" i="6"/>
  <c r="F170" i="8"/>
  <c r="F171" i="8"/>
  <c r="B172" i="6"/>
  <c r="C172" i="6"/>
  <c r="D172" i="6"/>
  <c r="E172" i="6"/>
  <c r="G172" i="6"/>
  <c r="F177" i="6"/>
  <c r="F177" i="8" s="1"/>
  <c r="F178" i="6"/>
  <c r="F178" i="8" s="1"/>
  <c r="F179" i="6"/>
  <c r="F179" i="8" s="1"/>
  <c r="B180" i="6"/>
  <c r="C180" i="6"/>
  <c r="D180" i="6"/>
  <c r="E180" i="6"/>
  <c r="G180" i="6"/>
  <c r="F185" i="8"/>
  <c r="F186" i="6"/>
  <c r="F186" i="8" s="1"/>
  <c r="F187" i="6"/>
  <c r="F187" i="8" s="1"/>
  <c r="F188" i="6"/>
  <c r="F188" i="8" s="1"/>
  <c r="B189" i="6"/>
  <c r="C189" i="6"/>
  <c r="D189" i="6"/>
  <c r="E189" i="6"/>
  <c r="G189" i="6"/>
  <c r="F194" i="6"/>
  <c r="F194" i="8" s="1"/>
  <c r="F195" i="6"/>
  <c r="F195" i="8" s="1"/>
  <c r="F196" i="6"/>
  <c r="F196" i="8" s="1"/>
  <c r="F197" i="6"/>
  <c r="F197" i="8" s="1"/>
  <c r="B198" i="6"/>
  <c r="C198" i="6"/>
  <c r="D198" i="6"/>
  <c r="E198" i="6"/>
  <c r="G198" i="6"/>
  <c r="F203" i="6"/>
  <c r="F203" i="8" s="1"/>
  <c r="F204" i="6"/>
  <c r="F204" i="8" s="1"/>
  <c r="F205" i="6"/>
  <c r="F205" i="8" s="1"/>
  <c r="F206" i="6"/>
  <c r="F206" i="8" s="1"/>
  <c r="F207" i="6"/>
  <c r="F207" i="8" s="1"/>
  <c r="B208" i="6"/>
  <c r="D208" i="6"/>
  <c r="E208" i="6"/>
  <c r="G208" i="6"/>
  <c r="F213" i="6"/>
  <c r="F213" i="8" s="1"/>
  <c r="F214" i="6"/>
  <c r="F214" i="8" s="1"/>
  <c r="F215" i="6"/>
  <c r="F215" i="8" s="1"/>
  <c r="F216" i="6"/>
  <c r="F216" i="8" s="1"/>
  <c r="C217" i="6"/>
  <c r="D217" i="6"/>
  <c r="E217" i="6"/>
  <c r="G217" i="6"/>
  <c r="F222" i="6"/>
  <c r="F222" i="8" s="1"/>
  <c r="F223" i="6"/>
  <c r="F223" i="8" s="1"/>
  <c r="B224" i="6"/>
  <c r="C224" i="6"/>
  <c r="D224" i="6"/>
  <c r="E224" i="6"/>
  <c r="G224" i="6"/>
  <c r="F229" i="6"/>
  <c r="F229" i="8" s="1"/>
  <c r="F230" i="6"/>
  <c r="F230" i="8" s="1"/>
  <c r="F231" i="6"/>
  <c r="F231" i="8" s="1"/>
  <c r="F232" i="6"/>
  <c r="F232" i="8" s="1"/>
  <c r="F233" i="6"/>
  <c r="F233" i="8" s="1"/>
  <c r="B234" i="6"/>
  <c r="C234" i="6"/>
  <c r="D234" i="6"/>
  <c r="E234" i="6"/>
  <c r="G234" i="6"/>
  <c r="F239" i="6"/>
  <c r="F239" i="8" s="1"/>
  <c r="F240" i="6"/>
  <c r="F240" i="8" s="1"/>
  <c r="F241" i="6"/>
  <c r="F241" i="8" s="1"/>
  <c r="B242" i="6"/>
  <c r="C242" i="6"/>
  <c r="D242" i="6"/>
  <c r="E242" i="6"/>
  <c r="G242" i="6"/>
  <c r="F247" i="6"/>
  <c r="F247" i="8" s="1"/>
  <c r="F248" i="6"/>
  <c r="F248" i="8" s="1"/>
  <c r="F249" i="6"/>
  <c r="F249" i="8" s="1"/>
  <c r="B250" i="6"/>
  <c r="D250" i="6"/>
  <c r="E250" i="6"/>
  <c r="G250" i="6"/>
  <c r="F255" i="6"/>
  <c r="F255" i="8" s="1"/>
  <c r="F256" i="6"/>
  <c r="F256" i="8" s="1"/>
  <c r="F257" i="6"/>
  <c r="F257" i="8" s="1"/>
  <c r="B258" i="6"/>
  <c r="C258" i="6"/>
  <c r="D258" i="6"/>
  <c r="E258" i="6"/>
  <c r="G258" i="6"/>
  <c r="G270" i="8" l="1"/>
  <c r="F270" i="7"/>
  <c r="F270" i="5"/>
  <c r="F270" i="1"/>
  <c r="D270" i="8"/>
  <c r="F265" i="6"/>
  <c r="F54" i="8"/>
  <c r="F57" i="8" s="1"/>
  <c r="F57" i="6"/>
  <c r="F4" i="8"/>
  <c r="F7" i="6"/>
  <c r="F64" i="8"/>
  <c r="F23" i="8"/>
  <c r="F49" i="8"/>
  <c r="F15" i="8"/>
  <c r="E270" i="8"/>
  <c r="F269" i="8"/>
  <c r="F267" i="8"/>
  <c r="F242" i="8"/>
  <c r="F156" i="8"/>
  <c r="F72" i="8"/>
  <c r="F224" i="8"/>
  <c r="F140" i="8"/>
  <c r="F258" i="8"/>
  <c r="F124" i="8"/>
  <c r="F165" i="8"/>
  <c r="F80" i="8"/>
  <c r="F234" i="8"/>
  <c r="F180" i="8"/>
  <c r="F217" i="8"/>
  <c r="F172" i="8"/>
  <c r="F108" i="8"/>
  <c r="F98" i="8"/>
  <c r="F266" i="8"/>
  <c r="F41" i="8"/>
  <c r="F132" i="8"/>
  <c r="F189" i="8"/>
  <c r="F198" i="8"/>
  <c r="F147" i="8"/>
  <c r="F250" i="8"/>
  <c r="F268" i="8"/>
  <c r="F115" i="8"/>
  <c r="F208" i="8"/>
  <c r="F32" i="8"/>
  <c r="F90" i="8"/>
  <c r="B270" i="8"/>
  <c r="C270" i="8"/>
  <c r="F268" i="6"/>
  <c r="F267" i="6"/>
  <c r="F269" i="6"/>
  <c r="F266" i="6"/>
  <c r="F224" i="6"/>
  <c r="F180" i="6"/>
  <c r="F172" i="6"/>
  <c r="F140" i="6"/>
  <c r="F115" i="6"/>
  <c r="F23" i="6"/>
  <c r="F41" i="6"/>
  <c r="F32" i="6"/>
  <c r="F217" i="6"/>
  <c r="F234" i="6"/>
  <c r="F198" i="6"/>
  <c r="F250" i="6"/>
  <c r="F124" i="6"/>
  <c r="F15" i="6"/>
  <c r="F80" i="6"/>
  <c r="F72" i="6"/>
  <c r="F242" i="6"/>
  <c r="F98" i="6"/>
  <c r="F189" i="6"/>
  <c r="F147" i="6"/>
  <c r="F90" i="6"/>
  <c r="F49" i="6"/>
  <c r="F208" i="6"/>
  <c r="F156" i="6"/>
  <c r="F108" i="6"/>
  <c r="F258" i="6"/>
  <c r="F165" i="6"/>
  <c r="F132" i="6"/>
  <c r="F64" i="6"/>
  <c r="F270" i="6" l="1"/>
  <c r="F265" i="8"/>
  <c r="F270" i="8" s="1"/>
  <c r="F7" i="8"/>
</calcChain>
</file>

<file path=xl/sharedStrings.xml><?xml version="1.0" encoding="utf-8"?>
<sst xmlns="http://schemas.openxmlformats.org/spreadsheetml/2006/main" count="3085" uniqueCount="69">
  <si>
    <t>TYPE</t>
  </si>
  <si>
    <t>LIC</t>
  </si>
  <si>
    <t>NO OF</t>
  </si>
  <si>
    <t>VGD'S</t>
  </si>
  <si>
    <t>ESTAB</t>
  </si>
  <si>
    <t>NET DEV</t>
  </si>
  <si>
    <t>REVENUE</t>
  </si>
  <si>
    <t>DOLLARS</t>
  </si>
  <si>
    <t>IN</t>
  </si>
  <si>
    <t>OUT</t>
  </si>
  <si>
    <t>FRANCHISE</t>
  </si>
  <si>
    <t>FEES</t>
  </si>
  <si>
    <t>TYPE 1</t>
  </si>
  <si>
    <t>TYPE 2</t>
  </si>
  <si>
    <t>TYPE 5</t>
  </si>
  <si>
    <t>TOTALS</t>
  </si>
  <si>
    <t>TYPE 3</t>
  </si>
  <si>
    <t>TYPE 4</t>
  </si>
  <si>
    <t>ACADIA PARISH 01</t>
  </si>
  <si>
    <t>ASSUMPTION PARISH 04</t>
  </si>
  <si>
    <t>AVOYELLES PARISH 05</t>
  </si>
  <si>
    <t>BOSSIER PARISH 08</t>
  </si>
  <si>
    <t>CADDO PARISH 09</t>
  </si>
  <si>
    <t>CALCASIEU PARISH 10</t>
  </si>
  <si>
    <t>CAMERON PARISH 12</t>
  </si>
  <si>
    <t>DESOTO PARISH 16</t>
  </si>
  <si>
    <t>EAST CARROLL PARISH 18</t>
  </si>
  <si>
    <t>IBERVILLE PARISH 24</t>
  </si>
  <si>
    <t>JEFFERSON PARISH 26</t>
  </si>
  <si>
    <t>JEFFERSON DAVIS PARISH 27</t>
  </si>
  <si>
    <t>LAFOURCHE PARISH 29</t>
  </si>
  <si>
    <t>MADISON PARISH 33</t>
  </si>
  <si>
    <t>ORLEANS PARISH 36</t>
  </si>
  <si>
    <t>PLAQUEMINES PARISH 38</t>
  </si>
  <si>
    <t>POINTE COUPEE PARISH 39</t>
  </si>
  <si>
    <t>RED RIVER PARISH 41</t>
  </si>
  <si>
    <t>ST BERNARD PARISH 44</t>
  </si>
  <si>
    <t>ST CHARLES PARISH 45</t>
  </si>
  <si>
    <t>ST HELENA PARISH 46</t>
  </si>
  <si>
    <t>ST JAMES PARISH 47</t>
  </si>
  <si>
    <t>ST JOHN PARISH 48</t>
  </si>
  <si>
    <t>ST LANDRY PARISH 49</t>
  </si>
  <si>
    <t>ST MARTIN PARISH 50</t>
  </si>
  <si>
    <t>ST MARY PARISH 51</t>
  </si>
  <si>
    <t>TENSAS PARISH 54</t>
  </si>
  <si>
    <t>TERREBONNE PARISH 55</t>
  </si>
  <si>
    <t>WEBSTER PARISH 60</t>
  </si>
  <si>
    <t>WEST BATON ROUGE PARISH 61</t>
  </si>
  <si>
    <t>WEST FELICIANA PARISH 63</t>
  </si>
  <si>
    <t xml:space="preserve">GRAND TOTALS </t>
  </si>
  <si>
    <t>DOLLARS IN</t>
  </si>
  <si>
    <t>DOLLARS OUT</t>
  </si>
  <si>
    <t>NET DEVICE REVENUE</t>
  </si>
  <si>
    <t>FRANCHISE FEES</t>
  </si>
  <si>
    <t>LICENSE
TYPE</t>
  </si>
  <si>
    <t># OF VGDS</t>
  </si>
  <si>
    <t># OF ESTAB</t>
  </si>
  <si>
    <t>TYPE 1 = BARS</t>
  </si>
  <si>
    <t>TYPE 2 = RESTAURANTS</t>
  </si>
  <si>
    <t>TYPE 3 = HOTELS/MOTELS</t>
  </si>
  <si>
    <t>TYPE 4 = OTBS/RACETRACKS</t>
  </si>
  <si>
    <t>TYPE 5 = TRUCK STOPS</t>
  </si>
  <si>
    <t>NET DEVICE
REVENUE</t>
  </si>
  <si>
    <t>FRANCHISE
FEES</t>
  </si>
  <si>
    <t>DOLLARS
OUT</t>
  </si>
  <si>
    <t>DOLLARS
IN</t>
  </si>
  <si>
    <t># of VGDs and # of Establishments for the fiscal year is based on the end of the FY 4th quarter numbers</t>
  </si>
  <si>
    <t># OF
VGDS</t>
  </si>
  <si>
    <t># OF
ESTAB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</si>
</sst>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0"/>
      <name val="Arial"/>
    </font>
    <font>
      <u val="singleAccounting"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 val="double"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43" fontId="5" fillId="0" borderId="0" applyFont="0" applyFill="0" applyBorder="0" applyAlignment="0" applyProtection="0"/>
  </cellStyleXfs>
  <cellXfs count="142">
    <xf numFmtId="0" fontId="0" fillId="0" borderId="0" xfId="0"/>
    <xf numFmtId="4" fontId="0" fillId="0" borderId="0" xfId="0" applyNumberFormat="1"/>
    <xf numFmtId="4" fontId="1" fillId="0" borderId="0" xfId="0" applyNumberFormat="1" applyFont="1"/>
    <xf numFmtId="0" fontId="0" fillId="0" borderId="0" xfId="0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4" fontId="6" fillId="0" borderId="0" xfId="0" applyNumberFormat="1" applyFont="1"/>
    <xf numFmtId="4" fontId="5" fillId="0" borderId="0" xfId="0" applyNumberFormat="1" applyFont="1"/>
    <xf numFmtId="0" fontId="5" fillId="0" borderId="0" xfId="1"/>
    <xf numFmtId="4" fontId="5" fillId="0" borderId="0" xfId="1" applyNumberFormat="1"/>
    <xf numFmtId="43" fontId="0" fillId="0" borderId="0" xfId="2" applyFont="1"/>
    <xf numFmtId="41" fontId="0" fillId="0" borderId="0" xfId="2" applyNumberFormat="1" applyFont="1"/>
    <xf numFmtId="0" fontId="5" fillId="0" borderId="0" xfId="1" applyAlignment="1"/>
    <xf numFmtId="0" fontId="5" fillId="0" borderId="0" xfId="1" applyAlignment="1">
      <alignment horizontal="center"/>
    </xf>
    <xf numFmtId="44" fontId="5" fillId="0" borderId="0" xfId="1" applyNumberFormat="1"/>
    <xf numFmtId="44" fontId="1" fillId="0" borderId="0" xfId="1" applyNumberFormat="1" applyFont="1"/>
    <xf numFmtId="0" fontId="7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5" fillId="2" borderId="6" xfId="1" applyFill="1" applyBorder="1" applyAlignment="1">
      <alignment horizontal="center"/>
    </xf>
    <xf numFmtId="0" fontId="5" fillId="2" borderId="4" xfId="1" applyFill="1" applyBorder="1" applyAlignment="1">
      <alignment horizontal="center"/>
    </xf>
    <xf numFmtId="0" fontId="5" fillId="2" borderId="3" xfId="1" applyFill="1" applyBorder="1" applyAlignment="1">
      <alignment horizontal="center"/>
    </xf>
    <xf numFmtId="0" fontId="5" fillId="2" borderId="2" xfId="1" applyFill="1" applyBorder="1" applyAlignment="1">
      <alignment horizontal="center"/>
    </xf>
    <xf numFmtId="0" fontId="5" fillId="2" borderId="1" xfId="1" applyFill="1" applyBorder="1" applyAlignment="1">
      <alignment horizontal="center"/>
    </xf>
    <xf numFmtId="0" fontId="3" fillId="0" borderId="0" xfId="1" applyFont="1"/>
    <xf numFmtId="4" fontId="5" fillId="0" borderId="0" xfId="1" applyNumberFormat="1" applyFont="1"/>
    <xf numFmtId="0" fontId="5" fillId="0" borderId="0" xfId="1" applyFont="1" applyAlignment="1">
      <alignment horizontal="center"/>
    </xf>
    <xf numFmtId="0" fontId="3" fillId="0" borderId="0" xfId="1" applyFont="1" applyFill="1"/>
    <xf numFmtId="44" fontId="5" fillId="0" borderId="8" xfId="1" applyNumberFormat="1" applyBorder="1"/>
    <xf numFmtId="43" fontId="5" fillId="0" borderId="0" xfId="2" applyFont="1"/>
    <xf numFmtId="0" fontId="5" fillId="0" borderId="9" xfId="1" applyFont="1" applyBorder="1" applyAlignment="1">
      <alignment horizontal="center"/>
    </xf>
    <xf numFmtId="43" fontId="5" fillId="0" borderId="9" xfId="2" applyFont="1" applyBorder="1"/>
    <xf numFmtId="0" fontId="5" fillId="0" borderId="0" xfId="1" applyFont="1"/>
    <xf numFmtId="0" fontId="5" fillId="2" borderId="1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43" fontId="5" fillId="0" borderId="7" xfId="2" applyFont="1" applyBorder="1"/>
    <xf numFmtId="40" fontId="5" fillId="0" borderId="0" xfId="1" applyNumberFormat="1"/>
    <xf numFmtId="38" fontId="5" fillId="0" borderId="0" xfId="1" applyNumberFormat="1"/>
    <xf numFmtId="38" fontId="5" fillId="0" borderId="8" xfId="1" applyNumberFormat="1" applyBorder="1" applyAlignment="1"/>
    <xf numFmtId="40" fontId="3" fillId="0" borderId="0" xfId="1" applyNumberFormat="1" applyFont="1"/>
    <xf numFmtId="40" fontId="5" fillId="2" borderId="2" xfId="1" applyNumberFormat="1" applyFill="1" applyBorder="1" applyAlignment="1">
      <alignment horizontal="center"/>
    </xf>
    <xf numFmtId="40" fontId="3" fillId="2" borderId="5" xfId="1" applyNumberFormat="1" applyFont="1" applyFill="1" applyBorder="1" applyAlignment="1">
      <alignment horizontal="center"/>
    </xf>
    <xf numFmtId="40" fontId="5" fillId="2" borderId="4" xfId="1" applyNumberFormat="1" applyFill="1" applyBorder="1" applyAlignment="1">
      <alignment horizontal="center"/>
    </xf>
    <xf numFmtId="40" fontId="5" fillId="2" borderId="6" xfId="1" applyNumberFormat="1" applyFill="1" applyBorder="1" applyAlignment="1">
      <alignment horizontal="center"/>
    </xf>
    <xf numFmtId="40" fontId="0" fillId="0" borderId="0" xfId="2" applyNumberFormat="1" applyFont="1"/>
    <xf numFmtId="40" fontId="5" fillId="0" borderId="9" xfId="2" applyNumberFormat="1" applyFont="1" applyBorder="1"/>
    <xf numFmtId="40" fontId="5" fillId="0" borderId="0" xfId="2" applyNumberFormat="1" applyFont="1"/>
    <xf numFmtId="40" fontId="5" fillId="0" borderId="0" xfId="1" applyNumberFormat="1" applyFont="1"/>
    <xf numFmtId="40" fontId="5" fillId="2" borderId="2" xfId="1" applyNumberFormat="1" applyFont="1" applyFill="1" applyBorder="1" applyAlignment="1">
      <alignment horizontal="center"/>
    </xf>
    <xf numFmtId="40" fontId="5" fillId="2" borderId="5" xfId="1" applyNumberFormat="1" applyFont="1" applyFill="1" applyBorder="1" applyAlignment="1">
      <alignment horizontal="center"/>
    </xf>
    <xf numFmtId="40" fontId="5" fillId="2" borderId="4" xfId="1" applyNumberFormat="1" applyFont="1" applyFill="1" applyBorder="1" applyAlignment="1">
      <alignment horizontal="center"/>
    </xf>
    <xf numFmtId="40" fontId="5" fillId="2" borderId="6" xfId="1" applyNumberFormat="1" applyFont="1" applyFill="1" applyBorder="1" applyAlignment="1">
      <alignment horizontal="center"/>
    </xf>
    <xf numFmtId="40" fontId="2" fillId="0" borderId="0" xfId="1" applyNumberFormat="1" applyFont="1" applyAlignment="1">
      <alignment horizontal="center"/>
    </xf>
    <xf numFmtId="40" fontId="5" fillId="0" borderId="8" xfId="1" applyNumberFormat="1" applyBorder="1"/>
    <xf numFmtId="40" fontId="5" fillId="0" borderId="0" xfId="1" applyNumberFormat="1" applyAlignment="1"/>
    <xf numFmtId="40" fontId="0" fillId="0" borderId="0" xfId="0" applyNumberFormat="1"/>
    <xf numFmtId="4" fontId="5" fillId="0" borderId="7" xfId="0" applyNumberFormat="1" applyFont="1" applyBorder="1"/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/>
    <xf numFmtId="10" fontId="5" fillId="0" borderId="0" xfId="1" applyNumberFormat="1"/>
    <xf numFmtId="0" fontId="8" fillId="0" borderId="0" xfId="0" applyFont="1"/>
    <xf numFmtId="4" fontId="8" fillId="0" borderId="0" xfId="0" applyNumberFormat="1" applyFont="1"/>
    <xf numFmtId="0" fontId="8" fillId="0" borderId="0" xfId="0" applyFont="1" applyAlignment="1">
      <alignment horizontal="center"/>
    </xf>
    <xf numFmtId="4" fontId="5" fillId="0" borderId="0" xfId="1" applyNumberFormat="1" applyAlignment="1">
      <alignment horizontal="center"/>
    </xf>
    <xf numFmtId="4" fontId="5" fillId="0" borderId="0" xfId="1" applyNumberFormat="1" applyFont="1" applyAlignment="1">
      <alignment horizontal="center"/>
    </xf>
    <xf numFmtId="43" fontId="5" fillId="0" borderId="9" xfId="2" applyFont="1" applyBorder="1" applyAlignment="1">
      <alignment horizontal="center"/>
    </xf>
    <xf numFmtId="43" fontId="5" fillId="0" borderId="9" xfId="2" applyFont="1" applyBorder="1" applyAlignment="1"/>
    <xf numFmtId="0" fontId="5" fillId="0" borderId="10" xfId="1" applyBorder="1"/>
    <xf numFmtId="4" fontId="8" fillId="0" borderId="10" xfId="0" applyNumberFormat="1" applyFont="1" applyBorder="1"/>
    <xf numFmtId="0" fontId="8" fillId="0" borderId="0" xfId="0" applyFont="1" applyAlignment="1">
      <alignment horizontal="center" vertical="center"/>
    </xf>
    <xf numFmtId="40" fontId="5" fillId="0" borderId="0" xfId="2" applyNumberFormat="1" applyFont="1" applyFill="1" applyBorder="1"/>
    <xf numFmtId="0" fontId="5" fillId="0" borderId="0" xfId="0" applyFont="1"/>
    <xf numFmtId="0" fontId="0" fillId="0" borderId="11" xfId="0" applyBorder="1"/>
    <xf numFmtId="38" fontId="5" fillId="0" borderId="8" xfId="1" applyNumberFormat="1" applyFill="1" applyBorder="1" applyAlignment="1"/>
    <xf numFmtId="40" fontId="5" fillId="0" borderId="8" xfId="1" applyNumberFormat="1" applyFill="1" applyBorder="1"/>
    <xf numFmtId="40" fontId="5" fillId="3" borderId="2" xfId="1" applyNumberFormat="1" applyFill="1" applyBorder="1" applyAlignment="1">
      <alignment horizontal="center" wrapText="1"/>
    </xf>
    <xf numFmtId="40" fontId="5" fillId="3" borderId="4" xfId="1" applyNumberFormat="1" applyFill="1" applyBorder="1" applyAlignment="1">
      <alignment horizontal="center" wrapText="1"/>
    </xf>
    <xf numFmtId="40" fontId="5" fillId="3" borderId="5" xfId="1" applyNumberFormat="1" applyFill="1" applyBorder="1" applyAlignment="1">
      <alignment horizontal="center" wrapText="1"/>
    </xf>
    <xf numFmtId="40" fontId="5" fillId="3" borderId="6" xfId="1" applyNumberFormat="1" applyFill="1" applyBorder="1" applyAlignment="1">
      <alignment horizontal="center" wrapText="1"/>
    </xf>
    <xf numFmtId="0" fontId="5" fillId="0" borderId="0" xfId="1" applyAlignment="1"/>
    <xf numFmtId="0" fontId="2" fillId="0" borderId="0" xfId="1" applyFont="1" applyAlignment="1">
      <alignment horizontal="center"/>
    </xf>
    <xf numFmtId="0" fontId="5" fillId="3" borderId="1" xfId="1" applyFill="1" applyBorder="1" applyAlignment="1">
      <alignment horizontal="center" wrapText="1"/>
    </xf>
    <xf numFmtId="0" fontId="5" fillId="3" borderId="3" xfId="1" applyFill="1" applyBorder="1" applyAlignment="1">
      <alignment horizontal="center" wrapText="1"/>
    </xf>
    <xf numFmtId="0" fontId="5" fillId="3" borderId="2" xfId="1" applyFill="1" applyBorder="1" applyAlignment="1">
      <alignment horizontal="center" wrapText="1"/>
    </xf>
    <xf numFmtId="0" fontId="5" fillId="3" borderId="4" xfId="1" applyFill="1" applyBorder="1" applyAlignment="1">
      <alignment horizontal="center" wrapText="1"/>
    </xf>
    <xf numFmtId="0" fontId="9" fillId="3" borderId="2" xfId="1" applyFont="1" applyFill="1" applyBorder="1" applyAlignment="1">
      <alignment horizontal="center" wrapText="1"/>
    </xf>
    <xf numFmtId="0" fontId="9" fillId="3" borderId="4" xfId="1" applyFont="1" applyFill="1" applyBorder="1" applyAlignment="1">
      <alignment horizontal="center" wrapText="1"/>
    </xf>
    <xf numFmtId="0" fontId="5" fillId="3" borderId="5" xfId="1" applyFill="1" applyBorder="1" applyAlignment="1">
      <alignment horizontal="center" wrapText="1"/>
    </xf>
    <xf numFmtId="0" fontId="5" fillId="3" borderId="6" xfId="1" applyFill="1" applyBorder="1" applyAlignment="1">
      <alignment horizontal="center" wrapText="1"/>
    </xf>
    <xf numFmtId="0" fontId="5" fillId="2" borderId="12" xfId="1" applyFill="1" applyBorder="1" applyAlignment="1">
      <alignment horizontal="center"/>
    </xf>
    <xf numFmtId="0" fontId="5" fillId="2" borderId="0" xfId="1" applyFill="1" applyBorder="1" applyAlignment="1">
      <alignment horizontal="center"/>
    </xf>
    <xf numFmtId="40" fontId="5" fillId="2" borderId="0" xfId="1" applyNumberFormat="1" applyFill="1" applyBorder="1" applyAlignment="1">
      <alignment horizontal="center"/>
    </xf>
    <xf numFmtId="40" fontId="5" fillId="2" borderId="13" xfId="1" applyNumberFormat="1" applyFill="1" applyBorder="1" applyAlignment="1">
      <alignment horizontal="center"/>
    </xf>
    <xf numFmtId="0" fontId="5" fillId="0" borderId="11" xfId="1" applyBorder="1" applyAlignment="1">
      <alignment horizontal="center"/>
    </xf>
    <xf numFmtId="0" fontId="5" fillId="0" borderId="11" xfId="0" applyFont="1" applyBorder="1" applyAlignment="1">
      <alignment horizontal="center"/>
    </xf>
    <xf numFmtId="4" fontId="8" fillId="0" borderId="11" xfId="0" applyNumberFormat="1" applyFont="1" applyBorder="1"/>
    <xf numFmtId="4" fontId="5" fillId="0" borderId="11" xfId="0" applyNumberFormat="1" applyFont="1" applyBorder="1"/>
    <xf numFmtId="0" fontId="5" fillId="0" borderId="11" xfId="1" applyFont="1" applyBorder="1" applyAlignment="1">
      <alignment horizontal="center"/>
    </xf>
    <xf numFmtId="0" fontId="5" fillId="2" borderId="12" xfId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40" fontId="5" fillId="2" borderId="0" xfId="1" applyNumberFormat="1" applyFont="1" applyFill="1" applyBorder="1" applyAlignment="1">
      <alignment horizontal="center"/>
    </xf>
    <xf numFmtId="40" fontId="5" fillId="2" borderId="13" xfId="1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43" fontId="5" fillId="0" borderId="11" xfId="2" applyFont="1" applyBorder="1"/>
    <xf numFmtId="0" fontId="5" fillId="0" borderId="14" xfId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" fontId="8" fillId="0" borderId="14" xfId="0" applyNumberFormat="1" applyFont="1" applyBorder="1"/>
    <xf numFmtId="4" fontId="5" fillId="0" borderId="14" xfId="0" applyNumberFormat="1" applyFont="1" applyBorder="1"/>
    <xf numFmtId="0" fontId="5" fillId="0" borderId="15" xfId="1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40" fontId="5" fillId="0" borderId="16" xfId="2" applyNumberFormat="1" applyFont="1" applyBorder="1"/>
    <xf numFmtId="40" fontId="5" fillId="0" borderId="17" xfId="2" applyNumberFormat="1" applyFont="1" applyBorder="1"/>
    <xf numFmtId="0" fontId="8" fillId="0" borderId="14" xfId="0" applyFont="1" applyBorder="1" applyAlignment="1">
      <alignment horizontal="center"/>
    </xf>
    <xf numFmtId="43" fontId="5" fillId="0" borderId="14" xfId="2" applyFont="1" applyBorder="1"/>
    <xf numFmtId="0" fontId="3" fillId="0" borderId="15" xfId="1" applyFont="1" applyBorder="1" applyAlignment="1">
      <alignment horizontal="center"/>
    </xf>
    <xf numFmtId="0" fontId="3" fillId="0" borderId="16" xfId="1" applyFont="1" applyBorder="1" applyAlignment="1">
      <alignment horizontal="center"/>
    </xf>
    <xf numFmtId="40" fontId="3" fillId="0" borderId="16" xfId="2" applyNumberFormat="1" applyFont="1" applyBorder="1"/>
    <xf numFmtId="40" fontId="3" fillId="0" borderId="17" xfId="2" applyNumberFormat="1" applyFont="1" applyBorder="1"/>
    <xf numFmtId="4" fontId="0" fillId="0" borderId="11" xfId="0" applyNumberFormat="1" applyBorder="1"/>
    <xf numFmtId="0" fontId="8" fillId="0" borderId="11" xfId="0" applyFont="1" applyBorder="1"/>
    <xf numFmtId="0" fontId="8" fillId="0" borderId="14" xfId="0" applyFont="1" applyBorder="1"/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5" fillId="3" borderId="12" xfId="1" applyFill="1" applyBorder="1" applyAlignment="1">
      <alignment horizontal="center" wrapText="1"/>
    </xf>
    <xf numFmtId="0" fontId="5" fillId="3" borderId="0" xfId="1" applyFill="1" applyBorder="1" applyAlignment="1">
      <alignment horizontal="center" wrapText="1"/>
    </xf>
    <xf numFmtId="0" fontId="9" fillId="3" borderId="0" xfId="1" applyFont="1" applyFill="1" applyBorder="1" applyAlignment="1">
      <alignment horizontal="center" wrapText="1"/>
    </xf>
    <xf numFmtId="40" fontId="5" fillId="3" borderId="0" xfId="1" applyNumberFormat="1" applyFill="1" applyBorder="1" applyAlignment="1">
      <alignment horizontal="center" wrapText="1"/>
    </xf>
    <xf numFmtId="40" fontId="5" fillId="3" borderId="13" xfId="1" applyNumberFormat="1" applyFill="1" applyBorder="1" applyAlignment="1">
      <alignment horizontal="center" wrapText="1"/>
    </xf>
    <xf numFmtId="0" fontId="5" fillId="0" borderId="11" xfId="1" applyBorder="1"/>
    <xf numFmtId="40" fontId="5" fillId="0" borderId="11" xfId="1" applyNumberFormat="1" applyBorder="1"/>
    <xf numFmtId="0" fontId="5" fillId="0" borderId="11" xfId="1" applyBorder="1" applyAlignment="1"/>
    <xf numFmtId="38" fontId="5" fillId="0" borderId="11" xfId="1" applyNumberFormat="1" applyBorder="1"/>
    <xf numFmtId="0" fontId="5" fillId="0" borderId="14" xfId="1" applyBorder="1" applyAlignment="1"/>
    <xf numFmtId="38" fontId="5" fillId="0" borderId="14" xfId="1" applyNumberFormat="1" applyBorder="1"/>
    <xf numFmtId="40" fontId="5" fillId="0" borderId="14" xfId="1" applyNumberFormat="1" applyBorder="1"/>
    <xf numFmtId="0" fontId="5" fillId="0" borderId="15" xfId="1" applyBorder="1" applyAlignment="1"/>
    <xf numFmtId="38" fontId="5" fillId="0" borderId="16" xfId="1" applyNumberFormat="1" applyBorder="1" applyAlignment="1"/>
    <xf numFmtId="40" fontId="5" fillId="0" borderId="16" xfId="1" applyNumberFormat="1" applyBorder="1"/>
    <xf numFmtId="40" fontId="5" fillId="0" borderId="17" xfId="1" applyNumberFormat="1" applyBorder="1"/>
  </cellXfs>
  <cellStyles count="3">
    <cellStyle name="Comma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8"/>
  <sheetViews>
    <sheetView tabSelected="1" view="pageLayout" topLeftCell="B260" zoomScale="200" zoomScaleNormal="100" zoomScalePageLayoutView="200" workbookViewId="0">
      <selection activeCell="D272" sqref="D272"/>
    </sheetView>
  </sheetViews>
  <sheetFormatPr defaultColWidth="9.140625" defaultRowHeight="12.75" x14ac:dyDescent="0.2"/>
  <cols>
    <col min="1" max="1" width="12" style="8" customWidth="1"/>
    <col min="2" max="2" width="9.140625" style="8" customWidth="1"/>
    <col min="3" max="3" width="6.42578125" style="8" customWidth="1"/>
    <col min="4" max="5" width="16.7109375" style="39" bestFit="1" customWidth="1"/>
    <col min="6" max="7" width="15.140625" style="39" bestFit="1" customWidth="1"/>
    <col min="8" max="10" width="16.85546875" style="8" bestFit="1" customWidth="1"/>
    <col min="11" max="11" width="15.7109375" style="8" bestFit="1" customWidth="1"/>
    <col min="12" max="16384" width="9.140625" style="8"/>
  </cols>
  <sheetData>
    <row r="1" spans="1:8" ht="13.5" thickBot="1" x14ac:dyDescent="0.25">
      <c r="A1" s="23" t="s">
        <v>18</v>
      </c>
      <c r="B1" s="23"/>
      <c r="G1" s="42"/>
      <c r="H1" s="23"/>
    </row>
    <row r="2" spans="1:8" ht="13.5" thickTop="1" x14ac:dyDescent="0.2">
      <c r="A2" s="22" t="s">
        <v>1</v>
      </c>
      <c r="B2" s="21" t="s">
        <v>2</v>
      </c>
      <c r="C2" s="21" t="s">
        <v>2</v>
      </c>
      <c r="D2" s="43" t="s">
        <v>7</v>
      </c>
      <c r="E2" s="43" t="s">
        <v>7</v>
      </c>
      <c r="F2" s="43" t="s">
        <v>5</v>
      </c>
      <c r="G2" s="44" t="s">
        <v>10</v>
      </c>
      <c r="H2" s="23"/>
    </row>
    <row r="3" spans="1:8" ht="13.5" thickBot="1" x14ac:dyDescent="0.25">
      <c r="A3" s="20" t="s">
        <v>0</v>
      </c>
      <c r="B3" s="19" t="s">
        <v>3</v>
      </c>
      <c r="C3" s="19" t="s">
        <v>4</v>
      </c>
      <c r="D3" s="45" t="s">
        <v>8</v>
      </c>
      <c r="E3" s="45" t="s">
        <v>9</v>
      </c>
      <c r="F3" s="45" t="s">
        <v>6</v>
      </c>
      <c r="G3" s="46" t="s">
        <v>11</v>
      </c>
    </row>
    <row r="4" spans="1:8" ht="13.5" thickTop="1" x14ac:dyDescent="0.2">
      <c r="A4" s="13" t="s">
        <v>12</v>
      </c>
      <c r="B4" s="13">
        <f>'4th FY 2022'!B4</f>
        <v>59</v>
      </c>
      <c r="C4" s="13">
        <f>'4th FY 2022'!C4</f>
        <v>20</v>
      </c>
      <c r="D4" s="47">
        <f>'1st FY 2022'!D4+'2nd FY 2022'!D4+'3rd FY 2022'!D4+'4th FY 2022'!D4</f>
        <v>7525430</v>
      </c>
      <c r="E4" s="47">
        <f>'1st FY 2022'!E4+'2nd FY 2022'!E4+'3rd FY 2022'!E4+'4th FY 2022'!E4</f>
        <v>5159728.95</v>
      </c>
      <c r="F4" s="47">
        <f>'1st FY 2022'!F4+'2nd FY 2022'!F4+'3rd FY 2022'!F4+'4th FY 2022'!F4</f>
        <v>2365701.0499999998</v>
      </c>
      <c r="G4" s="47">
        <f>'1st FY 2022'!G4+'2nd FY 2022'!G4+'3rd FY 2022'!G4+'4th FY 2022'!G4</f>
        <v>615082.28</v>
      </c>
    </row>
    <row r="5" spans="1:8" x14ac:dyDescent="0.2">
      <c r="A5" s="13" t="s">
        <v>13</v>
      </c>
      <c r="B5" s="13">
        <f>'4th FY 2022'!B5</f>
        <v>27</v>
      </c>
      <c r="C5" s="13">
        <f>'4th FY 2022'!C5</f>
        <v>9</v>
      </c>
      <c r="D5" s="47">
        <f>'1st FY 2022'!D5+'2nd FY 2022'!D5+'3rd FY 2022'!D5+'4th FY 2022'!D5</f>
        <v>2094596</v>
      </c>
      <c r="E5" s="47">
        <f>'1st FY 2022'!E5+'2nd FY 2022'!E5+'3rd FY 2022'!E5+'4th FY 2022'!E5</f>
        <v>1449309.0499999998</v>
      </c>
      <c r="F5" s="47">
        <f>'1st FY 2022'!F5+'2nd FY 2022'!F5+'3rd FY 2022'!F5+'4th FY 2022'!F5</f>
        <v>645286.94999999995</v>
      </c>
      <c r="G5" s="47">
        <f>'1st FY 2022'!G5+'2nd FY 2022'!G5+'3rd FY 2022'!G5+'4th FY 2022'!G5</f>
        <v>167774.61</v>
      </c>
    </row>
    <row r="6" spans="1:8" x14ac:dyDescent="0.2">
      <c r="A6" s="25" t="s">
        <v>14</v>
      </c>
      <c r="B6" s="13">
        <f>'4th FY 2022'!B6</f>
        <v>397</v>
      </c>
      <c r="C6" s="13">
        <f>'4th FY 2022'!C6</f>
        <v>9</v>
      </c>
      <c r="D6" s="47">
        <f>'1st FY 2022'!D6+'2nd FY 2022'!D6+'3rd FY 2022'!D6+'4th FY 2022'!D6</f>
        <v>120264979.45</v>
      </c>
      <c r="E6" s="47">
        <f>'1st FY 2022'!E6+'2nd FY 2022'!E6+'3rd FY 2022'!E6+'4th FY 2022'!E6</f>
        <v>87307419.299999997</v>
      </c>
      <c r="F6" s="47">
        <f>'1st FY 2022'!F6+'2nd FY 2022'!F6+'3rd FY 2022'!F6+'4th FY 2022'!F6</f>
        <v>32957560.149999999</v>
      </c>
      <c r="G6" s="47">
        <f>'1st FY 2022'!G6+'2nd FY 2022'!G6+'3rd FY 2022'!G6+'4th FY 2022'!G6</f>
        <v>10711207.059999999</v>
      </c>
    </row>
    <row r="7" spans="1:8" x14ac:dyDescent="0.2">
      <c r="A7" s="29" t="s">
        <v>15</v>
      </c>
      <c r="B7" s="29">
        <f t="shared" ref="B7:G7" si="0">SUM(B4:B6)</f>
        <v>483</v>
      </c>
      <c r="C7" s="29">
        <f t="shared" si="0"/>
        <v>38</v>
      </c>
      <c r="D7" s="48">
        <f t="shared" si="0"/>
        <v>129885005.45</v>
      </c>
      <c r="E7" s="48">
        <f t="shared" si="0"/>
        <v>93916457.299999997</v>
      </c>
      <c r="F7" s="48">
        <f t="shared" si="0"/>
        <v>35968548.149999999</v>
      </c>
      <c r="G7" s="48">
        <f t="shared" si="0"/>
        <v>11494063.949999999</v>
      </c>
    </row>
    <row r="8" spans="1:8" x14ac:dyDescent="0.2">
      <c r="A8" s="25"/>
      <c r="B8" s="25"/>
      <c r="C8" s="25"/>
      <c r="D8" s="49"/>
      <c r="E8" s="49"/>
      <c r="F8" s="49"/>
      <c r="G8" s="49"/>
    </row>
    <row r="9" spans="1:8" ht="13.5" thickBot="1" x14ac:dyDescent="0.25">
      <c r="A9" s="23" t="s">
        <v>19</v>
      </c>
      <c r="B9" s="23"/>
      <c r="C9" s="31"/>
      <c r="D9" s="50"/>
      <c r="E9" s="50"/>
      <c r="F9" s="50"/>
      <c r="G9" s="50"/>
    </row>
    <row r="10" spans="1:8" ht="13.5" thickTop="1" x14ac:dyDescent="0.2">
      <c r="A10" s="32" t="s">
        <v>1</v>
      </c>
      <c r="B10" s="33" t="s">
        <v>2</v>
      </c>
      <c r="C10" s="33" t="s">
        <v>2</v>
      </c>
      <c r="D10" s="51" t="s">
        <v>7</v>
      </c>
      <c r="E10" s="51" t="s">
        <v>7</v>
      </c>
      <c r="F10" s="51" t="s">
        <v>5</v>
      </c>
      <c r="G10" s="52" t="s">
        <v>10</v>
      </c>
    </row>
    <row r="11" spans="1:8" ht="13.5" thickBot="1" x14ac:dyDescent="0.25">
      <c r="A11" s="35" t="s">
        <v>0</v>
      </c>
      <c r="B11" s="36" t="s">
        <v>3</v>
      </c>
      <c r="C11" s="36" t="s">
        <v>4</v>
      </c>
      <c r="D11" s="53" t="s">
        <v>8</v>
      </c>
      <c r="E11" s="53" t="s">
        <v>9</v>
      </c>
      <c r="F11" s="53" t="s">
        <v>6</v>
      </c>
      <c r="G11" s="54" t="s">
        <v>11</v>
      </c>
    </row>
    <row r="12" spans="1:8" ht="13.5" thickTop="1" x14ac:dyDescent="0.2">
      <c r="A12" s="25" t="s">
        <v>12</v>
      </c>
      <c r="B12" s="13">
        <f>'4th FY 2022'!B12</f>
        <v>27</v>
      </c>
      <c r="C12" s="13">
        <f>'4th FY 2022'!C12</f>
        <v>9</v>
      </c>
      <c r="D12" s="47">
        <f>'1st FY 2022'!D12+'2nd FY 2022'!D12+'3rd FY 2022'!D12+'4th FY 2022'!D12</f>
        <v>2430410</v>
      </c>
      <c r="E12" s="47">
        <f>'1st FY 2022'!E12+'2nd FY 2022'!E12+'3rd FY 2022'!E12+'4th FY 2022'!E12</f>
        <v>1691116.1</v>
      </c>
      <c r="F12" s="47">
        <f>'1st FY 2022'!F12+'2nd FY 2022'!F12+'3rd FY 2022'!F12+'4th FY 2022'!F12</f>
        <v>739293.9</v>
      </c>
      <c r="G12" s="47">
        <f>'1st FY 2022'!G12+'2nd FY 2022'!G12+'3rd FY 2022'!G12+'4th FY 2022'!G12</f>
        <v>192216.40999999997</v>
      </c>
    </row>
    <row r="13" spans="1:8" x14ac:dyDescent="0.2">
      <c r="A13" s="25" t="s">
        <v>13</v>
      </c>
      <c r="B13" s="13">
        <f>'4th FY 2022'!B13</f>
        <v>15</v>
      </c>
      <c r="C13" s="13">
        <f>'4th FY 2022'!C13</f>
        <v>5</v>
      </c>
      <c r="D13" s="47">
        <f>'1st FY 2022'!D13+'2nd FY 2022'!D13+'3rd FY 2022'!D13+'4th FY 2022'!D13</f>
        <v>1268478</v>
      </c>
      <c r="E13" s="47">
        <f>'1st FY 2022'!E13+'2nd FY 2022'!E13+'3rd FY 2022'!E13+'4th FY 2022'!E13</f>
        <v>864485.1</v>
      </c>
      <c r="F13" s="47">
        <f>'1st FY 2022'!F13+'2nd FY 2022'!F13+'3rd FY 2022'!F13+'4th FY 2022'!F13</f>
        <v>403992.9</v>
      </c>
      <c r="G13" s="47">
        <f>'1st FY 2022'!G13+'2nd FY 2022'!G13+'3rd FY 2022'!G13+'4th FY 2022'!G13</f>
        <v>105038.16</v>
      </c>
    </row>
    <row r="14" spans="1:8" x14ac:dyDescent="0.2">
      <c r="A14" s="25" t="s">
        <v>14</v>
      </c>
      <c r="B14" s="13">
        <f>'4th FY 2022'!B14</f>
        <v>105</v>
      </c>
      <c r="C14" s="13">
        <f>'4th FY 2022'!C14</f>
        <v>3</v>
      </c>
      <c r="D14" s="47">
        <f>'1st FY 2022'!D14+'2nd FY 2022'!D14+'3rd FY 2022'!D14+'4th FY 2022'!D14</f>
        <v>31057260</v>
      </c>
      <c r="E14" s="47">
        <f>'1st FY 2022'!E14+'2nd FY 2022'!E14+'3rd FY 2022'!E14+'4th FY 2022'!E14</f>
        <v>22720054.850000001</v>
      </c>
      <c r="F14" s="47">
        <f>'1st FY 2022'!F14+'2nd FY 2022'!F14+'3rd FY 2022'!F14+'4th FY 2022'!F14</f>
        <v>8337205.1500000004</v>
      </c>
      <c r="G14" s="47">
        <f>'1st FY 2022'!G14+'2nd FY 2022'!G14+'3rd FY 2022'!G14+'4th FY 2022'!G14</f>
        <v>2709591.6799999997</v>
      </c>
    </row>
    <row r="15" spans="1:8" x14ac:dyDescent="0.2">
      <c r="A15" s="29" t="s">
        <v>15</v>
      </c>
      <c r="B15" s="29">
        <f t="shared" ref="B15:G15" si="1">SUM(B12:B14)</f>
        <v>147</v>
      </c>
      <c r="C15" s="29">
        <f t="shared" si="1"/>
        <v>17</v>
      </c>
      <c r="D15" s="48">
        <f t="shared" si="1"/>
        <v>34756148</v>
      </c>
      <c r="E15" s="48">
        <f t="shared" si="1"/>
        <v>25275656.050000001</v>
      </c>
      <c r="F15" s="48">
        <f t="shared" si="1"/>
        <v>9480491.9500000011</v>
      </c>
      <c r="G15" s="48">
        <f t="shared" si="1"/>
        <v>3006846.2499999995</v>
      </c>
    </row>
    <row r="16" spans="1:8" x14ac:dyDescent="0.2">
      <c r="A16" s="25"/>
      <c r="B16" s="25"/>
      <c r="C16" s="25"/>
      <c r="D16" s="49"/>
      <c r="E16" s="49"/>
      <c r="F16" s="49"/>
      <c r="G16" s="49"/>
    </row>
    <row r="17" spans="1:7" ht="13.5" thickBot="1" x14ac:dyDescent="0.25">
      <c r="A17" s="23" t="s">
        <v>20</v>
      </c>
      <c r="B17" s="23"/>
      <c r="C17" s="31"/>
      <c r="D17" s="50"/>
      <c r="E17" s="50"/>
      <c r="F17" s="50"/>
      <c r="G17" s="50"/>
    </row>
    <row r="18" spans="1:7" ht="13.5" thickTop="1" x14ac:dyDescent="0.2">
      <c r="A18" s="32" t="s">
        <v>1</v>
      </c>
      <c r="B18" s="33" t="s">
        <v>2</v>
      </c>
      <c r="C18" s="33" t="s">
        <v>2</v>
      </c>
      <c r="D18" s="51" t="s">
        <v>7</v>
      </c>
      <c r="E18" s="51" t="s">
        <v>7</v>
      </c>
      <c r="F18" s="51" t="s">
        <v>5</v>
      </c>
      <c r="G18" s="52" t="s">
        <v>10</v>
      </c>
    </row>
    <row r="19" spans="1:7" ht="13.5" thickBot="1" x14ac:dyDescent="0.25">
      <c r="A19" s="35" t="s">
        <v>0</v>
      </c>
      <c r="B19" s="36" t="s">
        <v>3</v>
      </c>
      <c r="C19" s="36" t="s">
        <v>4</v>
      </c>
      <c r="D19" s="53" t="s">
        <v>8</v>
      </c>
      <c r="E19" s="53" t="s">
        <v>9</v>
      </c>
      <c r="F19" s="53" t="s">
        <v>6</v>
      </c>
      <c r="G19" s="54" t="s">
        <v>11</v>
      </c>
    </row>
    <row r="20" spans="1:7" ht="13.5" thickTop="1" x14ac:dyDescent="0.2">
      <c r="A20" s="25" t="s">
        <v>12</v>
      </c>
      <c r="B20" s="13">
        <f>'4th FY 2022'!B20</f>
        <v>24</v>
      </c>
      <c r="C20" s="13">
        <f>'4th FY 2022'!C20</f>
        <v>8</v>
      </c>
      <c r="D20" s="47">
        <f>'1st FY 2022'!D20+'2nd FY 2022'!D20+'3rd FY 2022'!D20+'4th FY 2022'!D20</f>
        <v>2673155</v>
      </c>
      <c r="E20" s="47">
        <f>'1st FY 2022'!E20+'2nd FY 2022'!E20+'3rd FY 2022'!E20+'4th FY 2022'!E20</f>
        <v>1731418.0499999998</v>
      </c>
      <c r="F20" s="47">
        <f>'1st FY 2022'!F20+'2nd FY 2022'!F20+'3rd FY 2022'!F20+'4th FY 2022'!F20</f>
        <v>941736.95000000007</v>
      </c>
      <c r="G20" s="47">
        <f>'1st FY 2022'!G20+'2nd FY 2022'!G20+'3rd FY 2022'!G20+'4th FY 2022'!G20</f>
        <v>244851.61000000002</v>
      </c>
    </row>
    <row r="21" spans="1:7" x14ac:dyDescent="0.2">
      <c r="A21" s="25" t="s">
        <v>13</v>
      </c>
      <c r="B21" s="13">
        <f>'4th FY 2022'!B21</f>
        <v>11</v>
      </c>
      <c r="C21" s="13">
        <f>'4th FY 2022'!C21</f>
        <v>4</v>
      </c>
      <c r="D21" s="47">
        <f>'1st FY 2022'!D21+'2nd FY 2022'!D21+'3rd FY 2022'!D21+'4th FY 2022'!D21</f>
        <v>713622</v>
      </c>
      <c r="E21" s="47">
        <f>'1st FY 2022'!E21+'2nd FY 2022'!E21+'3rd FY 2022'!E21+'4th FY 2022'!E21</f>
        <v>447351.9</v>
      </c>
      <c r="F21" s="47">
        <f>'1st FY 2022'!F21+'2nd FY 2022'!F21+'3rd FY 2022'!F21+'4th FY 2022'!F21</f>
        <v>266270.09999999998</v>
      </c>
      <c r="G21" s="47">
        <f>'1st FY 2022'!G21+'2nd FY 2022'!G21+'3rd FY 2022'!G21+'4th FY 2022'!G21</f>
        <v>69230.23</v>
      </c>
    </row>
    <row r="22" spans="1:7" x14ac:dyDescent="0.2">
      <c r="A22" s="25" t="s">
        <v>14</v>
      </c>
      <c r="B22" s="13">
        <f>'4th FY 2022'!B22</f>
        <v>86</v>
      </c>
      <c r="C22" s="13">
        <f>'4th FY 2022'!C22</f>
        <v>3</v>
      </c>
      <c r="D22" s="47">
        <f>'1st FY 2022'!D22+'2nd FY 2022'!D22+'3rd FY 2022'!D22+'4th FY 2022'!D22</f>
        <v>18745437.149999999</v>
      </c>
      <c r="E22" s="47">
        <f>'1st FY 2022'!E22+'2nd FY 2022'!E22+'3rd FY 2022'!E22+'4th FY 2022'!E22</f>
        <v>13164414.4</v>
      </c>
      <c r="F22" s="47">
        <f>'1st FY 2022'!F22+'2nd FY 2022'!F22+'3rd FY 2022'!F22+'4th FY 2022'!F22</f>
        <v>5581022.75</v>
      </c>
      <c r="G22" s="47">
        <f>'1st FY 2022'!G22+'2nd FY 2022'!G22+'3rd FY 2022'!G22+'4th FY 2022'!G22</f>
        <v>1813832.39</v>
      </c>
    </row>
    <row r="23" spans="1:7" x14ac:dyDescent="0.2">
      <c r="A23" s="29" t="s">
        <v>15</v>
      </c>
      <c r="B23" s="29">
        <f t="shared" ref="B23:G23" si="2">SUM(B20:B22)</f>
        <v>121</v>
      </c>
      <c r="C23" s="29">
        <f t="shared" si="2"/>
        <v>15</v>
      </c>
      <c r="D23" s="48">
        <f t="shared" si="2"/>
        <v>22132214.149999999</v>
      </c>
      <c r="E23" s="48">
        <f t="shared" si="2"/>
        <v>15343184.35</v>
      </c>
      <c r="F23" s="48">
        <f t="shared" si="2"/>
        <v>6789029.7999999998</v>
      </c>
      <c r="G23" s="48">
        <f t="shared" si="2"/>
        <v>2127914.23</v>
      </c>
    </row>
    <row r="24" spans="1:7" x14ac:dyDescent="0.2">
      <c r="A24" s="31"/>
      <c r="B24" s="31"/>
      <c r="C24" s="31"/>
      <c r="D24" s="50"/>
      <c r="E24" s="50"/>
      <c r="F24" s="50"/>
      <c r="G24" s="50"/>
    </row>
    <row r="25" spans="1:7" ht="13.5" thickBot="1" x14ac:dyDescent="0.25">
      <c r="A25" s="23" t="s">
        <v>21</v>
      </c>
      <c r="B25" s="23"/>
      <c r="C25" s="31"/>
      <c r="D25" s="50"/>
      <c r="E25" s="50"/>
      <c r="F25" s="50"/>
      <c r="G25" s="50"/>
    </row>
    <row r="26" spans="1:7" ht="13.5" thickTop="1" x14ac:dyDescent="0.2">
      <c r="A26" s="32" t="s">
        <v>1</v>
      </c>
      <c r="B26" s="33" t="s">
        <v>2</v>
      </c>
      <c r="C26" s="33" t="s">
        <v>2</v>
      </c>
      <c r="D26" s="51" t="s">
        <v>7</v>
      </c>
      <c r="E26" s="51" t="s">
        <v>7</v>
      </c>
      <c r="F26" s="51" t="s">
        <v>5</v>
      </c>
      <c r="G26" s="52" t="s">
        <v>10</v>
      </c>
    </row>
    <row r="27" spans="1:7" ht="13.5" thickBot="1" x14ac:dyDescent="0.25">
      <c r="A27" s="35" t="s">
        <v>0</v>
      </c>
      <c r="B27" s="36" t="s">
        <v>3</v>
      </c>
      <c r="C27" s="36" t="s">
        <v>4</v>
      </c>
      <c r="D27" s="53" t="s">
        <v>8</v>
      </c>
      <c r="E27" s="53" t="s">
        <v>9</v>
      </c>
      <c r="F27" s="53" t="s">
        <v>6</v>
      </c>
      <c r="G27" s="54" t="s">
        <v>11</v>
      </c>
    </row>
    <row r="28" spans="1:7" ht="13.5" thickTop="1" x14ac:dyDescent="0.2">
      <c r="A28" s="25" t="s">
        <v>12</v>
      </c>
      <c r="B28" s="13">
        <f>'4th FY 2022'!B28</f>
        <v>65</v>
      </c>
      <c r="C28" s="13">
        <f>'4th FY 2022'!C28</f>
        <v>22</v>
      </c>
      <c r="D28" s="47">
        <f>'1st FY 2022'!D28+'2nd FY 2022'!D28+'3rd FY 2022'!D28+'4th FY 2022'!D28</f>
        <v>6711670</v>
      </c>
      <c r="E28" s="47">
        <f>'1st FY 2022'!E28+'2nd FY 2022'!E28+'3rd FY 2022'!E28+'4th FY 2022'!E28</f>
        <v>4649177.75</v>
      </c>
      <c r="F28" s="47">
        <f>'1st FY 2022'!F28+'2nd FY 2022'!F28+'3rd FY 2022'!F28+'4th FY 2022'!F28</f>
        <v>2062492.25</v>
      </c>
      <c r="G28" s="47">
        <f>'1st FY 2022'!G28+'2nd FY 2022'!G28+'3rd FY 2022'!G28+'4th FY 2022'!G28</f>
        <v>536247.98</v>
      </c>
    </row>
    <row r="29" spans="1:7" x14ac:dyDescent="0.2">
      <c r="A29" s="25" t="s">
        <v>13</v>
      </c>
      <c r="B29" s="13">
        <f>'4th FY 2022'!B29</f>
        <v>34</v>
      </c>
      <c r="C29" s="13">
        <f>'4th FY 2022'!C29</f>
        <v>12</v>
      </c>
      <c r="D29" s="47">
        <f>'1st FY 2022'!D29+'2nd FY 2022'!D29+'3rd FY 2022'!D29+'4th FY 2022'!D29</f>
        <v>2755301</v>
      </c>
      <c r="E29" s="47">
        <f>'1st FY 2022'!E29+'2nd FY 2022'!E29+'3rd FY 2022'!E29+'4th FY 2022'!E29</f>
        <v>1765270.1</v>
      </c>
      <c r="F29" s="47">
        <f>'1st FY 2022'!F29+'2nd FY 2022'!F29+'3rd FY 2022'!F29+'4th FY 2022'!F29</f>
        <v>990030.89999999991</v>
      </c>
      <c r="G29" s="47">
        <f>'1st FY 2022'!G29+'2nd FY 2022'!G29+'3rd FY 2022'!G29+'4th FY 2022'!G29</f>
        <v>257408.04</v>
      </c>
    </row>
    <row r="30" spans="1:7" x14ac:dyDescent="0.2">
      <c r="A30" s="25" t="s">
        <v>16</v>
      </c>
      <c r="B30" s="13">
        <f>'4th FY 2022'!B30</f>
        <v>11</v>
      </c>
      <c r="C30" s="13">
        <f>'4th FY 2022'!C30</f>
        <v>1</v>
      </c>
      <c r="D30" s="47">
        <f>'1st FY 2022'!D30+'2nd FY 2022'!D30+'3rd FY 2022'!D30+'4th FY 2022'!D30</f>
        <v>1000724</v>
      </c>
      <c r="E30" s="47">
        <f>'1st FY 2022'!E30+'2nd FY 2022'!E30+'3rd FY 2022'!E30+'4th FY 2022'!E30</f>
        <v>630463.30000000005</v>
      </c>
      <c r="F30" s="47">
        <f>'1st FY 2022'!F30+'2nd FY 2022'!F30+'3rd FY 2022'!F30+'4th FY 2022'!F30</f>
        <v>370260.69999999995</v>
      </c>
      <c r="G30" s="47">
        <f>'1st FY 2022'!G30+'2nd FY 2022'!G30+'3rd FY 2022'!G30+'4th FY 2022'!G30</f>
        <v>96267.79</v>
      </c>
    </row>
    <row r="31" spans="1:7" x14ac:dyDescent="0.2">
      <c r="A31" s="25" t="s">
        <v>14</v>
      </c>
      <c r="B31" s="13">
        <f>'4th FY 2022'!B31</f>
        <v>117</v>
      </c>
      <c r="C31" s="13">
        <f>'4th FY 2022'!C31</f>
        <v>4</v>
      </c>
      <c r="D31" s="47">
        <f>'1st FY 2022'!D31+'2nd FY 2022'!D31+'3rd FY 2022'!D31+'4th FY 2022'!D31</f>
        <v>21447172.949999999</v>
      </c>
      <c r="E31" s="47">
        <f>'1st FY 2022'!E31+'2nd FY 2022'!E31+'3rd FY 2022'!E31+'4th FY 2022'!E31</f>
        <v>14971663.199999999</v>
      </c>
      <c r="F31" s="47">
        <f>'1st FY 2022'!F31+'2nd FY 2022'!F31+'3rd FY 2022'!F31+'4th FY 2022'!F31</f>
        <v>6475509.75</v>
      </c>
      <c r="G31" s="47">
        <f>'1st FY 2022'!G31+'2nd FY 2022'!G31+'3rd FY 2022'!G31+'4th FY 2022'!G31</f>
        <v>2104540.67</v>
      </c>
    </row>
    <row r="32" spans="1:7" x14ac:dyDescent="0.2">
      <c r="A32" s="29" t="s">
        <v>15</v>
      </c>
      <c r="B32" s="29">
        <f t="shared" ref="B32:G32" si="3">SUM(B28:B31)</f>
        <v>227</v>
      </c>
      <c r="C32" s="29">
        <f t="shared" si="3"/>
        <v>39</v>
      </c>
      <c r="D32" s="48">
        <f t="shared" si="3"/>
        <v>31914867.949999999</v>
      </c>
      <c r="E32" s="48">
        <f t="shared" si="3"/>
        <v>22016574.349999998</v>
      </c>
      <c r="F32" s="48">
        <f t="shared" si="3"/>
        <v>9898293.5999999996</v>
      </c>
      <c r="G32" s="48">
        <f t="shared" si="3"/>
        <v>2994464.48</v>
      </c>
    </row>
    <row r="33" spans="1:7" x14ac:dyDescent="0.2">
      <c r="A33" s="31"/>
      <c r="B33" s="31"/>
      <c r="C33" s="31"/>
      <c r="D33" s="50"/>
      <c r="E33" s="50"/>
      <c r="F33" s="50"/>
      <c r="G33" s="50"/>
    </row>
    <row r="34" spans="1:7" ht="13.5" thickBot="1" x14ac:dyDescent="0.25">
      <c r="A34" s="23" t="s">
        <v>22</v>
      </c>
      <c r="B34" s="23"/>
      <c r="C34" s="31"/>
      <c r="D34" s="50"/>
      <c r="E34" s="50"/>
      <c r="F34" s="50"/>
      <c r="G34" s="50"/>
    </row>
    <row r="35" spans="1:7" ht="13.5" thickTop="1" x14ac:dyDescent="0.2">
      <c r="A35" s="32" t="s">
        <v>1</v>
      </c>
      <c r="B35" s="33" t="s">
        <v>2</v>
      </c>
      <c r="C35" s="33" t="s">
        <v>2</v>
      </c>
      <c r="D35" s="51" t="s">
        <v>7</v>
      </c>
      <c r="E35" s="51" t="s">
        <v>7</v>
      </c>
      <c r="F35" s="51" t="s">
        <v>5</v>
      </c>
      <c r="G35" s="52" t="s">
        <v>10</v>
      </c>
    </row>
    <row r="36" spans="1:7" ht="13.5" thickBot="1" x14ac:dyDescent="0.25">
      <c r="A36" s="35" t="s">
        <v>0</v>
      </c>
      <c r="B36" s="36" t="s">
        <v>3</v>
      </c>
      <c r="C36" s="36" t="s">
        <v>4</v>
      </c>
      <c r="D36" s="53" t="s">
        <v>8</v>
      </c>
      <c r="E36" s="53" t="s">
        <v>9</v>
      </c>
      <c r="F36" s="53" t="s">
        <v>6</v>
      </c>
      <c r="G36" s="54" t="s">
        <v>11</v>
      </c>
    </row>
    <row r="37" spans="1:7" ht="13.5" thickTop="1" x14ac:dyDescent="0.2">
      <c r="A37" s="25" t="s">
        <v>12</v>
      </c>
      <c r="B37" s="13">
        <f>'4th FY 2022'!B37</f>
        <v>134</v>
      </c>
      <c r="C37" s="13">
        <f>'4th FY 2022'!C37</f>
        <v>44</v>
      </c>
      <c r="D37" s="47">
        <f>'1st FY 2022'!D37+'2nd FY 2022'!D37+'3rd FY 2022'!D37+'4th FY 2022'!D37</f>
        <v>19769025</v>
      </c>
      <c r="E37" s="47">
        <f>'1st FY 2022'!E37+'2nd FY 2022'!E37+'3rd FY 2022'!E37+'4th FY 2022'!E37</f>
        <v>13721171.449999999</v>
      </c>
      <c r="F37" s="47">
        <f>'1st FY 2022'!F37+'2nd FY 2022'!F37+'3rd FY 2022'!F37+'4th FY 2022'!F37</f>
        <v>6047853.5500000007</v>
      </c>
      <c r="G37" s="47">
        <f>'1st FY 2022'!G37+'2nd FY 2022'!G37+'3rd FY 2022'!G37+'4th FY 2022'!G37</f>
        <v>1572441.93</v>
      </c>
    </row>
    <row r="38" spans="1:7" x14ac:dyDescent="0.2">
      <c r="A38" s="25" t="s">
        <v>13</v>
      </c>
      <c r="B38" s="13">
        <f>'4th FY 2022'!B38</f>
        <v>52</v>
      </c>
      <c r="C38" s="13">
        <f>'4th FY 2022'!C38</f>
        <v>18</v>
      </c>
      <c r="D38" s="47">
        <f>'1st FY 2022'!D38+'2nd FY 2022'!D38+'3rd FY 2022'!D38+'4th FY 2022'!D38</f>
        <v>7129086</v>
      </c>
      <c r="E38" s="47">
        <f>'1st FY 2022'!E38+'2nd FY 2022'!E38+'3rd FY 2022'!E38+'4th FY 2022'!E38</f>
        <v>4752252.75</v>
      </c>
      <c r="F38" s="47">
        <f>'1st FY 2022'!F38+'2nd FY 2022'!F38+'3rd FY 2022'!F38+'4th FY 2022'!F38</f>
        <v>2376833.25</v>
      </c>
      <c r="G38" s="47">
        <f>'1st FY 2022'!G38+'2nd FY 2022'!G38+'3rd FY 2022'!G38+'4th FY 2022'!G38</f>
        <v>617976.65</v>
      </c>
    </row>
    <row r="39" spans="1:7" x14ac:dyDescent="0.2">
      <c r="A39" s="25" t="s">
        <v>16</v>
      </c>
      <c r="B39" s="13">
        <f>'4th FY 2022'!B39</f>
        <v>6</v>
      </c>
      <c r="C39" s="13">
        <f>'4th FY 2022'!C39</f>
        <v>1</v>
      </c>
      <c r="D39" s="47">
        <f>'1st FY 2022'!D39+'2nd FY 2022'!D39+'3rd FY 2022'!D39+'4th FY 2022'!D39</f>
        <v>1387361</v>
      </c>
      <c r="E39" s="47">
        <f>'1st FY 2022'!E39+'2nd FY 2022'!E39+'3rd FY 2022'!E39+'4th FY 2022'!E39</f>
        <v>895421.65</v>
      </c>
      <c r="F39" s="47">
        <f>'1st FY 2022'!F39+'2nd FY 2022'!F39+'3rd FY 2022'!F39+'4th FY 2022'!F39</f>
        <v>491939.35</v>
      </c>
      <c r="G39" s="47">
        <f>'1st FY 2022'!G39+'2nd FY 2022'!G39+'3rd FY 2022'!G39+'4th FY 2022'!G39</f>
        <v>127904.23999999999</v>
      </c>
    </row>
    <row r="40" spans="1:7" x14ac:dyDescent="0.2">
      <c r="A40" s="25" t="s">
        <v>14</v>
      </c>
      <c r="B40" s="13">
        <f>'4th FY 2022'!B40</f>
        <v>443</v>
      </c>
      <c r="C40" s="13">
        <f>'4th FY 2022'!C40</f>
        <v>14</v>
      </c>
      <c r="D40" s="47">
        <f>'1st FY 2022'!D40+'2nd FY 2022'!D40+'3rd FY 2022'!D40+'4th FY 2022'!D40</f>
        <v>110262707.90000001</v>
      </c>
      <c r="E40" s="47">
        <f>'1st FY 2022'!E40+'2nd FY 2022'!E40+'3rd FY 2022'!E40+'4th FY 2022'!E40</f>
        <v>77924324</v>
      </c>
      <c r="F40" s="47">
        <f>'1st FY 2022'!F40+'2nd FY 2022'!F40+'3rd FY 2022'!F40+'4th FY 2022'!F40</f>
        <v>32338383.899999999</v>
      </c>
      <c r="G40" s="47">
        <f>'1st FY 2022'!G40+'2nd FY 2022'!G40+'3rd FY 2022'!G40+'4th FY 2022'!G40</f>
        <v>10509974.76</v>
      </c>
    </row>
    <row r="41" spans="1:7" x14ac:dyDescent="0.2">
      <c r="A41" s="29" t="s">
        <v>15</v>
      </c>
      <c r="B41" s="29">
        <f t="shared" ref="B41:G41" si="4">SUM(B37:B40)</f>
        <v>635</v>
      </c>
      <c r="C41" s="29">
        <f t="shared" si="4"/>
        <v>77</v>
      </c>
      <c r="D41" s="48">
        <f t="shared" si="4"/>
        <v>138548179.90000001</v>
      </c>
      <c r="E41" s="48">
        <f t="shared" si="4"/>
        <v>97293169.849999994</v>
      </c>
      <c r="F41" s="48">
        <f t="shared" si="4"/>
        <v>41255010.049999997</v>
      </c>
      <c r="G41" s="48">
        <f t="shared" si="4"/>
        <v>12828297.58</v>
      </c>
    </row>
    <row r="42" spans="1:7" x14ac:dyDescent="0.2">
      <c r="A42" s="31"/>
      <c r="B42" s="31"/>
      <c r="C42" s="31"/>
      <c r="D42" s="50"/>
      <c r="E42" s="50"/>
      <c r="F42" s="50"/>
      <c r="G42" s="50"/>
    </row>
    <row r="43" spans="1:7" ht="13.5" thickBot="1" x14ac:dyDescent="0.25">
      <c r="A43" s="26" t="s">
        <v>23</v>
      </c>
      <c r="B43" s="23"/>
      <c r="C43" s="31"/>
      <c r="D43" s="50"/>
      <c r="E43" s="50"/>
      <c r="F43" s="50"/>
      <c r="G43" s="50"/>
    </row>
    <row r="44" spans="1:7" ht="13.5" thickTop="1" x14ac:dyDescent="0.2">
      <c r="A44" s="32" t="s">
        <v>1</v>
      </c>
      <c r="B44" s="33" t="s">
        <v>2</v>
      </c>
      <c r="C44" s="33" t="s">
        <v>2</v>
      </c>
      <c r="D44" s="51" t="s">
        <v>7</v>
      </c>
      <c r="E44" s="51" t="s">
        <v>7</v>
      </c>
      <c r="F44" s="51" t="s">
        <v>5</v>
      </c>
      <c r="G44" s="52" t="s">
        <v>10</v>
      </c>
    </row>
    <row r="45" spans="1:7" ht="13.5" thickBot="1" x14ac:dyDescent="0.25">
      <c r="A45" s="35" t="s">
        <v>0</v>
      </c>
      <c r="B45" s="36" t="s">
        <v>3</v>
      </c>
      <c r="C45" s="36" t="s">
        <v>4</v>
      </c>
      <c r="D45" s="53" t="s">
        <v>8</v>
      </c>
      <c r="E45" s="53" t="s">
        <v>9</v>
      </c>
      <c r="F45" s="53" t="s">
        <v>6</v>
      </c>
      <c r="G45" s="54" t="s">
        <v>11</v>
      </c>
    </row>
    <row r="46" spans="1:7" ht="13.5" thickTop="1" x14ac:dyDescent="0.2">
      <c r="A46" s="25" t="s">
        <v>12</v>
      </c>
      <c r="B46" s="13">
        <f>'4th FY 2022'!B46</f>
        <v>141</v>
      </c>
      <c r="C46" s="13">
        <f>'4th FY 2022'!C46</f>
        <v>48</v>
      </c>
      <c r="D46" s="47">
        <f>'1st FY 2022'!D46+'2nd FY 2022'!D46+'3rd FY 2022'!D46+'4th FY 2022'!D46</f>
        <v>20654048</v>
      </c>
      <c r="E46" s="47">
        <f>'1st FY 2022'!E46+'2nd FY 2022'!E46+'3rd FY 2022'!E46+'4th FY 2022'!E46</f>
        <v>14159877.200000001</v>
      </c>
      <c r="F46" s="47">
        <f>'1st FY 2022'!F46+'2nd FY 2022'!F46+'3rd FY 2022'!F46+'4th FY 2022'!F46</f>
        <v>6494170.8000000007</v>
      </c>
      <c r="G46" s="47">
        <f>'1st FY 2022'!G46+'2nd FY 2022'!G46+'3rd FY 2022'!G46+'4th FY 2022'!G46</f>
        <v>1688484.41</v>
      </c>
    </row>
    <row r="47" spans="1:7" x14ac:dyDescent="0.2">
      <c r="A47" s="25" t="s">
        <v>13</v>
      </c>
      <c r="B47" s="13">
        <f>'4th FY 2022'!B47</f>
        <v>30</v>
      </c>
      <c r="C47" s="13">
        <f>'4th FY 2022'!C47</f>
        <v>10</v>
      </c>
      <c r="D47" s="47">
        <f>'1st FY 2022'!D47+'2nd FY 2022'!D47+'3rd FY 2022'!D47+'4th FY 2022'!D47</f>
        <v>3595507</v>
      </c>
      <c r="E47" s="47">
        <f>'1st FY 2022'!E47+'2nd FY 2022'!E47+'3rd FY 2022'!E47+'4th FY 2022'!E47</f>
        <v>2449773.7999999998</v>
      </c>
      <c r="F47" s="47">
        <f>'1st FY 2022'!F47+'2nd FY 2022'!F47+'3rd FY 2022'!F47+'4th FY 2022'!F47</f>
        <v>1145733.2000000002</v>
      </c>
      <c r="G47" s="47">
        <f>'1st FY 2022'!G47+'2nd FY 2022'!G47+'3rd FY 2022'!G47+'4th FY 2022'!G47</f>
        <v>297890.64</v>
      </c>
    </row>
    <row r="48" spans="1:7" x14ac:dyDescent="0.2">
      <c r="A48" s="25" t="s">
        <v>14</v>
      </c>
      <c r="B48" s="13">
        <f>'4th FY 2022'!B48</f>
        <v>728</v>
      </c>
      <c r="C48" s="13">
        <f>'4th FY 2022'!C48</f>
        <v>20</v>
      </c>
      <c r="D48" s="47">
        <f>'1st FY 2022'!D48+'2nd FY 2022'!D48+'3rd FY 2022'!D48+'4th FY 2022'!D48</f>
        <v>185998136.84999999</v>
      </c>
      <c r="E48" s="47">
        <f>'1st FY 2022'!E48+'2nd FY 2022'!E48+'3rd FY 2022'!E48+'4th FY 2022'!E48</f>
        <v>132972459.00000001</v>
      </c>
      <c r="F48" s="47">
        <f>'1st FY 2022'!F48+'2nd FY 2022'!F48+'3rd FY 2022'!F48+'4th FY 2022'!F48</f>
        <v>53025677.850000001</v>
      </c>
      <c r="G48" s="47">
        <f>'1st FY 2022'!G48+'2nd FY 2022'!G48+'3rd FY 2022'!G48+'4th FY 2022'!G48</f>
        <v>17233345.309999999</v>
      </c>
    </row>
    <row r="49" spans="1:7" x14ac:dyDescent="0.2">
      <c r="A49" s="29" t="s">
        <v>15</v>
      </c>
      <c r="B49" s="29">
        <f t="shared" ref="B49:G49" si="5">SUM(B46:B48)</f>
        <v>899</v>
      </c>
      <c r="C49" s="29">
        <f t="shared" si="5"/>
        <v>78</v>
      </c>
      <c r="D49" s="48">
        <f t="shared" si="5"/>
        <v>210247691.84999999</v>
      </c>
      <c r="E49" s="48">
        <f t="shared" si="5"/>
        <v>149582110</v>
      </c>
      <c r="F49" s="48">
        <f t="shared" si="5"/>
        <v>60665581.850000001</v>
      </c>
      <c r="G49" s="48">
        <f t="shared" si="5"/>
        <v>19219720.359999999</v>
      </c>
    </row>
    <row r="50" spans="1:7" x14ac:dyDescent="0.2">
      <c r="A50" s="31"/>
      <c r="B50" s="31"/>
      <c r="C50" s="31"/>
      <c r="D50" s="50"/>
      <c r="E50" s="50"/>
      <c r="F50" s="50"/>
      <c r="G50" s="50"/>
    </row>
    <row r="51" spans="1:7" ht="13.5" thickBot="1" x14ac:dyDescent="0.25">
      <c r="A51" s="23" t="s">
        <v>24</v>
      </c>
      <c r="B51" s="23"/>
      <c r="C51" s="31"/>
      <c r="D51" s="50"/>
      <c r="E51" s="50"/>
      <c r="F51" s="50"/>
      <c r="G51" s="50"/>
    </row>
    <row r="52" spans="1:7" ht="13.5" thickTop="1" x14ac:dyDescent="0.2">
      <c r="A52" s="32" t="s">
        <v>1</v>
      </c>
      <c r="B52" s="33" t="s">
        <v>2</v>
      </c>
      <c r="C52" s="33" t="s">
        <v>2</v>
      </c>
      <c r="D52" s="51" t="s">
        <v>7</v>
      </c>
      <c r="E52" s="51" t="s">
        <v>7</v>
      </c>
      <c r="F52" s="51" t="s">
        <v>5</v>
      </c>
      <c r="G52" s="52" t="s">
        <v>10</v>
      </c>
    </row>
    <row r="53" spans="1:7" ht="13.5" thickBot="1" x14ac:dyDescent="0.25">
      <c r="A53" s="35" t="s">
        <v>0</v>
      </c>
      <c r="B53" s="36" t="s">
        <v>3</v>
      </c>
      <c r="C53" s="36" t="s">
        <v>4</v>
      </c>
      <c r="D53" s="53" t="s">
        <v>8</v>
      </c>
      <c r="E53" s="53" t="s">
        <v>9</v>
      </c>
      <c r="F53" s="53" t="s">
        <v>6</v>
      </c>
      <c r="G53" s="54" t="s">
        <v>11</v>
      </c>
    </row>
    <row r="54" spans="1:7" ht="13.5" thickTop="1" x14ac:dyDescent="0.2">
      <c r="A54" s="25" t="s">
        <v>12</v>
      </c>
      <c r="B54" s="13">
        <f>'4th FY 2022'!B54</f>
        <v>3</v>
      </c>
      <c r="C54" s="13">
        <f>'4th FY 2022'!C54</f>
        <v>1</v>
      </c>
      <c r="D54" s="47">
        <f>'1st FY 2022'!D54+'2nd FY 2022'!D54+'3rd FY 2022'!D54+'4th FY 2022'!D54</f>
        <v>1753121</v>
      </c>
      <c r="E54" s="47">
        <f>'1st FY 2022'!E54+'2nd FY 2022'!E54+'3rd FY 2022'!E54+'4th FY 2022'!E54</f>
        <v>1308550.8999999999</v>
      </c>
      <c r="F54" s="47">
        <f>'1st FY 2022'!F54+'2nd FY 2022'!F54+'3rd FY 2022'!F54+'4th FY 2022'!F54</f>
        <v>444570.10000000003</v>
      </c>
      <c r="G54" s="47">
        <f>'1st FY 2022'!G54+'2nd FY 2022'!G54+'3rd FY 2022'!G54+'4th FY 2022'!G54</f>
        <v>115588.23000000001</v>
      </c>
    </row>
    <row r="55" spans="1:7" x14ac:dyDescent="0.2">
      <c r="A55" s="25" t="s">
        <v>13</v>
      </c>
      <c r="B55" s="13">
        <f>'4th FY 2022'!B55</f>
        <v>3</v>
      </c>
      <c r="C55" s="13">
        <f>'4th FY 2022'!C55</f>
        <v>1</v>
      </c>
      <c r="D55" s="47">
        <f>'1st FY 2022'!D55+'2nd FY 2022'!D55+'3rd FY 2022'!D55+'4th FY 2022'!D55</f>
        <v>225539</v>
      </c>
      <c r="E55" s="47">
        <f>'1st FY 2022'!E55+'2nd FY 2022'!E55+'3rd FY 2022'!E55+'4th FY 2022'!E55</f>
        <v>159926.70000000001</v>
      </c>
      <c r="F55" s="47">
        <f>'1st FY 2022'!F55+'2nd FY 2022'!F55+'3rd FY 2022'!F55+'4th FY 2022'!F55</f>
        <v>65612.3</v>
      </c>
      <c r="G55" s="47">
        <f>'1st FY 2022'!G55+'2nd FY 2022'!G55+'3rd FY 2022'!G55+'4th FY 2022'!G55</f>
        <v>17059.2</v>
      </c>
    </row>
    <row r="56" spans="1:7" x14ac:dyDescent="0.2">
      <c r="A56" s="25" t="s">
        <v>16</v>
      </c>
      <c r="B56" s="13">
        <f>'4th FY 2022'!B56</f>
        <v>3</v>
      </c>
      <c r="C56" s="13">
        <f>'4th FY 2022'!C56</f>
        <v>1</v>
      </c>
      <c r="D56" s="47">
        <f>'1st FY 2022'!D56+'2nd FY 2022'!D56+'3rd FY 2022'!D56+'4th FY 2022'!D56</f>
        <v>250132</v>
      </c>
      <c r="E56" s="47">
        <f>'1st FY 2022'!E56+'2nd FY 2022'!E56+'3rd FY 2022'!E56+'4th FY 2022'!E56</f>
        <v>161634.85</v>
      </c>
      <c r="F56" s="47">
        <f>'1st FY 2022'!F56+'2nd FY 2022'!F56+'3rd FY 2022'!F56+'4th FY 2022'!F56</f>
        <v>88497.150000000009</v>
      </c>
      <c r="G56" s="47">
        <f>'1st FY 2022'!G56+'2nd FY 2022'!G56+'3rd FY 2022'!G56+'4th FY 2022'!G56</f>
        <v>23009.260000000002</v>
      </c>
    </row>
    <row r="57" spans="1:7" x14ac:dyDescent="0.2">
      <c r="A57" s="29" t="s">
        <v>15</v>
      </c>
      <c r="B57" s="29">
        <f>SUM(B54:B55)</f>
        <v>6</v>
      </c>
      <c r="C57" s="29">
        <f>SUM(C54:C55)</f>
        <v>2</v>
      </c>
      <c r="D57" s="48">
        <f>SUM(D54:D56)</f>
        <v>2228792</v>
      </c>
      <c r="E57" s="48">
        <f>SUM(E54:E56)</f>
        <v>1630112.45</v>
      </c>
      <c r="F57" s="48">
        <f>SUM(F54:F56)</f>
        <v>598679.55000000005</v>
      </c>
      <c r="G57" s="48">
        <f>SUM(G54:G56)</f>
        <v>155656.69000000003</v>
      </c>
    </row>
    <row r="58" spans="1:7" x14ac:dyDescent="0.2">
      <c r="A58" s="31"/>
      <c r="B58" s="31"/>
      <c r="C58" s="31"/>
      <c r="D58" s="50"/>
      <c r="E58" s="50"/>
      <c r="F58" s="50"/>
      <c r="G58" s="50"/>
    </row>
    <row r="59" spans="1:7" ht="13.5" thickBot="1" x14ac:dyDescent="0.25">
      <c r="A59" s="23" t="s">
        <v>25</v>
      </c>
      <c r="B59" s="23"/>
      <c r="C59" s="31"/>
      <c r="D59" s="50"/>
      <c r="E59" s="50"/>
      <c r="F59" s="50"/>
      <c r="G59" s="50"/>
    </row>
    <row r="60" spans="1:7" ht="13.5" thickTop="1" x14ac:dyDescent="0.2">
      <c r="A60" s="32" t="s">
        <v>1</v>
      </c>
      <c r="B60" s="33" t="s">
        <v>2</v>
      </c>
      <c r="C60" s="33" t="s">
        <v>2</v>
      </c>
      <c r="D60" s="51" t="s">
        <v>7</v>
      </c>
      <c r="E60" s="51" t="s">
        <v>7</v>
      </c>
      <c r="F60" s="51" t="s">
        <v>5</v>
      </c>
      <c r="G60" s="52" t="s">
        <v>10</v>
      </c>
    </row>
    <row r="61" spans="1:7" ht="13.5" thickBot="1" x14ac:dyDescent="0.25">
      <c r="A61" s="35" t="s">
        <v>0</v>
      </c>
      <c r="B61" s="36" t="s">
        <v>3</v>
      </c>
      <c r="C61" s="36" t="s">
        <v>4</v>
      </c>
      <c r="D61" s="53" t="s">
        <v>8</v>
      </c>
      <c r="E61" s="53" t="s">
        <v>9</v>
      </c>
      <c r="F61" s="53" t="s">
        <v>6</v>
      </c>
      <c r="G61" s="54" t="s">
        <v>11</v>
      </c>
    </row>
    <row r="62" spans="1:7" ht="13.5" thickTop="1" x14ac:dyDescent="0.2">
      <c r="A62" s="25" t="s">
        <v>12</v>
      </c>
      <c r="B62" s="13">
        <f>'4th FY 2022'!B62</f>
        <v>9</v>
      </c>
      <c r="C62" s="13">
        <f>'4th FY 2022'!C62</f>
        <v>3</v>
      </c>
      <c r="D62" s="47">
        <f>'1st FY 2022'!D62+'2nd FY 2022'!D62+'3rd FY 2022'!D62+'4th FY 2022'!D62</f>
        <v>341280</v>
      </c>
      <c r="E62" s="47">
        <f>'1st FY 2022'!E62+'2nd FY 2022'!E62+'3rd FY 2022'!E62+'4th FY 2022'!E62</f>
        <v>242632.59999999998</v>
      </c>
      <c r="F62" s="47">
        <f>'1st FY 2022'!F62+'2nd FY 2022'!F62+'3rd FY 2022'!F62+'4th FY 2022'!F62</f>
        <v>98647.4</v>
      </c>
      <c r="G62" s="47">
        <f>'1st FY 2022'!G62+'2nd FY 2022'!G62+'3rd FY 2022'!G62+'4th FY 2022'!G62</f>
        <v>25648.33</v>
      </c>
    </row>
    <row r="63" spans="1:7" x14ac:dyDescent="0.2">
      <c r="A63" s="25" t="s">
        <v>14</v>
      </c>
      <c r="B63" s="13">
        <f>'4th FY 2022'!B63</f>
        <v>158</v>
      </c>
      <c r="C63" s="13">
        <f>'4th FY 2022'!C63</f>
        <v>5</v>
      </c>
      <c r="D63" s="47">
        <f>'1st FY 2022'!D63+'2nd FY 2022'!D63+'3rd FY 2022'!D63+'4th FY 2022'!D63</f>
        <v>40254946.350000001</v>
      </c>
      <c r="E63" s="47">
        <f>'1st FY 2022'!E63+'2nd FY 2022'!E63+'3rd FY 2022'!E63+'4th FY 2022'!E63</f>
        <v>29142810</v>
      </c>
      <c r="F63" s="47">
        <f>'1st FY 2022'!F63+'2nd FY 2022'!F63+'3rd FY 2022'!F63+'4th FY 2022'!F63</f>
        <v>11112136.349999998</v>
      </c>
      <c r="G63" s="47">
        <f>'1st FY 2022'!G63+'2nd FY 2022'!G63+'3rd FY 2022'!G63+'4th FY 2022'!G63</f>
        <v>3611444.3299999996</v>
      </c>
    </row>
    <row r="64" spans="1:7" x14ac:dyDescent="0.2">
      <c r="A64" s="29" t="s">
        <v>15</v>
      </c>
      <c r="B64" s="29">
        <f t="shared" ref="B64:G64" si="6">SUM(B62:B63)</f>
        <v>167</v>
      </c>
      <c r="C64" s="29">
        <f t="shared" si="6"/>
        <v>8</v>
      </c>
      <c r="D64" s="48">
        <f t="shared" si="6"/>
        <v>40596226.350000001</v>
      </c>
      <c r="E64" s="48">
        <f t="shared" si="6"/>
        <v>29385442.600000001</v>
      </c>
      <c r="F64" s="48">
        <f t="shared" si="6"/>
        <v>11210783.749999998</v>
      </c>
      <c r="G64" s="48">
        <f t="shared" si="6"/>
        <v>3637092.6599999997</v>
      </c>
    </row>
    <row r="65" spans="1:7" x14ac:dyDescent="0.2">
      <c r="A65" s="31"/>
      <c r="B65" s="31"/>
      <c r="C65" s="31"/>
      <c r="D65" s="50"/>
      <c r="E65" s="50"/>
      <c r="F65" s="50"/>
      <c r="G65" s="50"/>
    </row>
    <row r="66" spans="1:7" ht="13.5" thickBot="1" x14ac:dyDescent="0.25">
      <c r="A66" s="23" t="s">
        <v>26</v>
      </c>
      <c r="B66" s="23"/>
      <c r="C66" s="31"/>
      <c r="D66" s="50"/>
      <c r="E66" s="50"/>
      <c r="F66" s="50"/>
      <c r="G66" s="50"/>
    </row>
    <row r="67" spans="1:7" ht="13.5" thickTop="1" x14ac:dyDescent="0.2">
      <c r="A67" s="32" t="s">
        <v>1</v>
      </c>
      <c r="B67" s="33" t="s">
        <v>2</v>
      </c>
      <c r="C67" s="33" t="s">
        <v>2</v>
      </c>
      <c r="D67" s="51" t="s">
        <v>7</v>
      </c>
      <c r="E67" s="51" t="s">
        <v>7</v>
      </c>
      <c r="F67" s="51" t="s">
        <v>5</v>
      </c>
      <c r="G67" s="52" t="s">
        <v>10</v>
      </c>
    </row>
    <row r="68" spans="1:7" ht="13.5" thickBot="1" x14ac:dyDescent="0.25">
      <c r="A68" s="35" t="s">
        <v>0</v>
      </c>
      <c r="B68" s="36" t="s">
        <v>3</v>
      </c>
      <c r="C68" s="36" t="s">
        <v>4</v>
      </c>
      <c r="D68" s="53" t="s">
        <v>8</v>
      </c>
      <c r="E68" s="53" t="s">
        <v>9</v>
      </c>
      <c r="F68" s="53" t="s">
        <v>6</v>
      </c>
      <c r="G68" s="54" t="s">
        <v>11</v>
      </c>
    </row>
    <row r="69" spans="1:7" ht="13.5" thickTop="1" x14ac:dyDescent="0.2">
      <c r="A69" s="25" t="s">
        <v>12</v>
      </c>
      <c r="B69" s="13">
        <f>'4th FY 2022'!B69</f>
        <v>6</v>
      </c>
      <c r="C69" s="13">
        <f>'4th FY 2022'!C69</f>
        <v>2</v>
      </c>
      <c r="D69" s="47">
        <f>'1st FY 2022'!D69+'2nd FY 2022'!D69+'3rd FY 2022'!D69+'4th FY 2022'!D69</f>
        <v>1479370</v>
      </c>
      <c r="E69" s="47">
        <f>'1st FY 2022'!E69+'2nd FY 2022'!E69+'3rd FY 2022'!E69+'4th FY 2022'!E69</f>
        <v>994079.8</v>
      </c>
      <c r="F69" s="47">
        <f>'1st FY 2022'!F69+'2nd FY 2022'!F69+'3rd FY 2022'!F69+'4th FY 2022'!F69</f>
        <v>485290.2</v>
      </c>
      <c r="G69" s="47">
        <f>'1st FY 2022'!G69+'2nd FY 2022'!G69+'3rd FY 2022'!G69+'4th FY 2022'!G69</f>
        <v>126175.46</v>
      </c>
    </row>
    <row r="70" spans="1:7" x14ac:dyDescent="0.2">
      <c r="A70" s="25" t="s">
        <v>13</v>
      </c>
      <c r="B70" s="13">
        <f>'4th FY 2022'!B70</f>
        <v>3</v>
      </c>
      <c r="C70" s="13">
        <f>'4th FY 2022'!C70</f>
        <v>1</v>
      </c>
      <c r="D70" s="47">
        <f>'1st FY 2022'!D70+'2nd FY 2022'!D70+'3rd FY 2022'!D70+'4th FY 2022'!D70</f>
        <v>136627</v>
      </c>
      <c r="E70" s="47">
        <f>'1st FY 2022'!E70+'2nd FY 2022'!E70+'3rd FY 2022'!E70+'4th FY 2022'!E70</f>
        <v>87608.6</v>
      </c>
      <c r="F70" s="47">
        <f>'1st FY 2022'!F70+'2nd FY 2022'!F70+'3rd FY 2022'!F70+'4th FY 2022'!F70</f>
        <v>49018.399999999994</v>
      </c>
      <c r="G70" s="47">
        <f>'1st FY 2022'!G70+'2nd FY 2022'!G70+'3rd FY 2022'!G70+'4th FY 2022'!G70</f>
        <v>12744.78</v>
      </c>
    </row>
    <row r="71" spans="1:7" x14ac:dyDescent="0.2">
      <c r="A71" s="25" t="s">
        <v>14</v>
      </c>
      <c r="B71" s="13">
        <f>'4th FY 2022'!B71</f>
        <v>20</v>
      </c>
      <c r="C71" s="13">
        <f>'4th FY 2022'!C71</f>
        <v>1</v>
      </c>
      <c r="D71" s="47">
        <f>'1st FY 2022'!D71+'2nd FY 2022'!D71+'3rd FY 2022'!D71+'4th FY 2022'!D71</f>
        <v>6890928</v>
      </c>
      <c r="E71" s="47">
        <f>'1st FY 2022'!E71+'2nd FY 2022'!E71+'3rd FY 2022'!E71+'4th FY 2022'!E71</f>
        <v>5169082.7</v>
      </c>
      <c r="F71" s="47">
        <f>'1st FY 2022'!F71+'2nd FY 2022'!F71+'3rd FY 2022'!F71+'4th FY 2022'!F71</f>
        <v>1721845.3</v>
      </c>
      <c r="G71" s="47">
        <f>'1st FY 2022'!G71+'2nd FY 2022'!G71+'3rd FY 2022'!G71+'4th FY 2022'!G71</f>
        <v>559599.72</v>
      </c>
    </row>
    <row r="72" spans="1:7" x14ac:dyDescent="0.2">
      <c r="A72" s="29" t="s">
        <v>15</v>
      </c>
      <c r="B72" s="29">
        <f t="shared" ref="B72:G72" si="7">SUM(B69:B71)</f>
        <v>29</v>
      </c>
      <c r="C72" s="29">
        <f t="shared" si="7"/>
        <v>4</v>
      </c>
      <c r="D72" s="48">
        <f t="shared" si="7"/>
        <v>8506925</v>
      </c>
      <c r="E72" s="48">
        <f t="shared" si="7"/>
        <v>6250771.1000000006</v>
      </c>
      <c r="F72" s="48">
        <f t="shared" si="7"/>
        <v>2256153.9</v>
      </c>
      <c r="G72" s="48">
        <f t="shared" si="7"/>
        <v>698519.96</v>
      </c>
    </row>
    <row r="73" spans="1:7" x14ac:dyDescent="0.2">
      <c r="A73" s="31"/>
      <c r="B73" s="31"/>
      <c r="C73" s="31"/>
      <c r="D73" s="50"/>
      <c r="E73" s="50"/>
      <c r="F73" s="50"/>
      <c r="G73" s="50"/>
    </row>
    <row r="74" spans="1:7" ht="13.5" thickBot="1" x14ac:dyDescent="0.25">
      <c r="A74" s="23" t="s">
        <v>27</v>
      </c>
      <c r="B74" s="23"/>
      <c r="C74" s="31"/>
      <c r="D74" s="50"/>
      <c r="E74" s="50"/>
      <c r="F74" s="50"/>
      <c r="G74" s="50"/>
    </row>
    <row r="75" spans="1:7" ht="13.5" thickTop="1" x14ac:dyDescent="0.2">
      <c r="A75" s="32" t="s">
        <v>1</v>
      </c>
      <c r="B75" s="33" t="s">
        <v>2</v>
      </c>
      <c r="C75" s="33" t="s">
        <v>2</v>
      </c>
      <c r="D75" s="51" t="s">
        <v>7</v>
      </c>
      <c r="E75" s="51" t="s">
        <v>7</v>
      </c>
      <c r="F75" s="51" t="s">
        <v>5</v>
      </c>
      <c r="G75" s="52" t="s">
        <v>10</v>
      </c>
    </row>
    <row r="76" spans="1:7" ht="13.5" thickBot="1" x14ac:dyDescent="0.25">
      <c r="A76" s="35" t="s">
        <v>0</v>
      </c>
      <c r="B76" s="36" t="s">
        <v>3</v>
      </c>
      <c r="C76" s="36" t="s">
        <v>4</v>
      </c>
      <c r="D76" s="53" t="s">
        <v>8</v>
      </c>
      <c r="E76" s="53" t="s">
        <v>9</v>
      </c>
      <c r="F76" s="53" t="s">
        <v>6</v>
      </c>
      <c r="G76" s="54" t="s">
        <v>11</v>
      </c>
    </row>
    <row r="77" spans="1:7" ht="13.5" thickTop="1" x14ac:dyDescent="0.2">
      <c r="A77" s="25" t="s">
        <v>12</v>
      </c>
      <c r="B77" s="13">
        <f>'4th FY 2022'!B77</f>
        <v>44</v>
      </c>
      <c r="C77" s="13">
        <f>'4th FY 2022'!C77</f>
        <v>15</v>
      </c>
      <c r="D77" s="47">
        <f>'1st FY 2022'!D77+'2nd FY 2022'!D77+'3rd FY 2022'!D77+'4th FY 2022'!D77</f>
        <v>6664661</v>
      </c>
      <c r="E77" s="47">
        <f>'1st FY 2022'!E77+'2nd FY 2022'!E77+'3rd FY 2022'!E77+'4th FY 2022'!E77</f>
        <v>4689142.8499999996</v>
      </c>
      <c r="F77" s="47">
        <f>'1st FY 2022'!F77+'2nd FY 2022'!F77+'3rd FY 2022'!F77+'4th FY 2022'!F77</f>
        <v>1975518.15</v>
      </c>
      <c r="G77" s="47">
        <f>'1st FY 2022'!G77+'2nd FY 2022'!G77+'3rd FY 2022'!G77+'4th FY 2022'!G77</f>
        <v>513634.72</v>
      </c>
    </row>
    <row r="78" spans="1:7" x14ac:dyDescent="0.2">
      <c r="A78" s="25" t="s">
        <v>13</v>
      </c>
      <c r="B78" s="13">
        <f>'4th FY 2022'!B78</f>
        <v>21</v>
      </c>
      <c r="C78" s="13">
        <f>'4th FY 2022'!C78</f>
        <v>7</v>
      </c>
      <c r="D78" s="47">
        <f>'1st FY 2022'!D78+'2nd FY 2022'!D78+'3rd FY 2022'!D78+'4th FY 2022'!D78</f>
        <v>2869745</v>
      </c>
      <c r="E78" s="47">
        <f>'1st FY 2022'!E78+'2nd FY 2022'!E78+'3rd FY 2022'!E78+'4th FY 2022'!E78</f>
        <v>2020940.15</v>
      </c>
      <c r="F78" s="47">
        <f>'1st FY 2022'!F78+'2nd FY 2022'!F78+'3rd FY 2022'!F78+'4th FY 2022'!F78</f>
        <v>848804.85</v>
      </c>
      <c r="G78" s="47">
        <f>'1st FY 2022'!G78+'2nd FY 2022'!G78+'3rd FY 2022'!G78+'4th FY 2022'!G78</f>
        <v>220689.27000000002</v>
      </c>
    </row>
    <row r="79" spans="1:7" x14ac:dyDescent="0.2">
      <c r="A79" s="25" t="s">
        <v>14</v>
      </c>
      <c r="B79" s="13">
        <f>'4th FY 2022'!B79</f>
        <v>143</v>
      </c>
      <c r="C79" s="13">
        <f>'4th FY 2022'!C79</f>
        <v>4</v>
      </c>
      <c r="D79" s="47">
        <f>'1st FY 2022'!D79+'2nd FY 2022'!D79+'3rd FY 2022'!D79+'4th FY 2022'!D79</f>
        <v>64073804.75</v>
      </c>
      <c r="E79" s="47">
        <f>'1st FY 2022'!E79+'2nd FY 2022'!E79+'3rd FY 2022'!E79+'4th FY 2022'!E79</f>
        <v>46641952.25</v>
      </c>
      <c r="F79" s="47">
        <f>'1st FY 2022'!F79+'2nd FY 2022'!F79+'3rd FY 2022'!F79+'4th FY 2022'!F79</f>
        <v>17431852.5</v>
      </c>
      <c r="G79" s="47">
        <f>'1st FY 2022'!G79+'2nd FY 2022'!G79+'3rd FY 2022'!G79+'4th FY 2022'!G79</f>
        <v>5665352.0600000005</v>
      </c>
    </row>
    <row r="80" spans="1:7" x14ac:dyDescent="0.2">
      <c r="A80" s="29" t="s">
        <v>15</v>
      </c>
      <c r="B80" s="29">
        <f t="shared" ref="B80:G80" si="8">SUM(B77:B79)</f>
        <v>208</v>
      </c>
      <c r="C80" s="29">
        <f t="shared" si="8"/>
        <v>26</v>
      </c>
      <c r="D80" s="48">
        <f t="shared" si="8"/>
        <v>73608210.75</v>
      </c>
      <c r="E80" s="48">
        <f t="shared" si="8"/>
        <v>53352035.25</v>
      </c>
      <c r="F80" s="48">
        <f t="shared" si="8"/>
        <v>20256175.5</v>
      </c>
      <c r="G80" s="48">
        <f t="shared" si="8"/>
        <v>6399676.0500000007</v>
      </c>
    </row>
    <row r="81" spans="1:7" x14ac:dyDescent="0.2">
      <c r="A81" s="31"/>
      <c r="B81" s="31"/>
      <c r="C81" s="31"/>
      <c r="D81" s="50"/>
      <c r="E81" s="50"/>
      <c r="F81" s="50"/>
      <c r="G81" s="50"/>
    </row>
    <row r="82" spans="1:7" ht="13.5" thickBot="1" x14ac:dyDescent="0.25">
      <c r="A82" s="23" t="s">
        <v>28</v>
      </c>
      <c r="B82" s="23"/>
      <c r="C82" s="31"/>
      <c r="D82" s="50"/>
      <c r="E82" s="50"/>
      <c r="F82" s="50"/>
      <c r="G82" s="50"/>
    </row>
    <row r="83" spans="1:7" ht="13.5" thickTop="1" x14ac:dyDescent="0.2">
      <c r="A83" s="32" t="s">
        <v>1</v>
      </c>
      <c r="B83" s="33" t="s">
        <v>2</v>
      </c>
      <c r="C83" s="33" t="s">
        <v>2</v>
      </c>
      <c r="D83" s="51" t="s">
        <v>7</v>
      </c>
      <c r="E83" s="51" t="s">
        <v>7</v>
      </c>
      <c r="F83" s="51" t="s">
        <v>5</v>
      </c>
      <c r="G83" s="52" t="s">
        <v>10</v>
      </c>
    </row>
    <row r="84" spans="1:7" ht="13.5" thickBot="1" x14ac:dyDescent="0.25">
      <c r="A84" s="35" t="s">
        <v>0</v>
      </c>
      <c r="B84" s="36" t="s">
        <v>3</v>
      </c>
      <c r="C84" s="36" t="s">
        <v>4</v>
      </c>
      <c r="D84" s="53" t="s">
        <v>8</v>
      </c>
      <c r="E84" s="53" t="s">
        <v>9</v>
      </c>
      <c r="F84" s="53" t="s">
        <v>6</v>
      </c>
      <c r="G84" s="54" t="s">
        <v>11</v>
      </c>
    </row>
    <row r="85" spans="1:7" ht="13.5" thickTop="1" x14ac:dyDescent="0.2">
      <c r="A85" s="25" t="s">
        <v>12</v>
      </c>
      <c r="B85" s="13">
        <f>'4th FY 2022'!B85</f>
        <v>577</v>
      </c>
      <c r="C85" s="13">
        <f>'4th FY 2022'!C85</f>
        <v>194</v>
      </c>
      <c r="D85" s="47">
        <f>'1st FY 2022'!D85+'2nd FY 2022'!D85+'3rd FY 2022'!D85+'4th FY 2022'!D85</f>
        <v>106074280</v>
      </c>
      <c r="E85" s="47">
        <f>'1st FY 2022'!E85+'2nd FY 2022'!E85+'3rd FY 2022'!E85+'4th FY 2022'!E85</f>
        <v>72539268.399999991</v>
      </c>
      <c r="F85" s="47">
        <f>'1st FY 2022'!F85+'2nd FY 2022'!F85+'3rd FY 2022'!F85+'4th FY 2022'!F85</f>
        <v>33535011.600000005</v>
      </c>
      <c r="G85" s="47">
        <f>'1st FY 2022'!G85+'2nd FY 2022'!G85+'3rd FY 2022'!G85+'4th FY 2022'!G85</f>
        <v>8719103.0199999996</v>
      </c>
    </row>
    <row r="86" spans="1:7" x14ac:dyDescent="0.2">
      <c r="A86" s="25" t="s">
        <v>13</v>
      </c>
      <c r="B86" s="13">
        <f>'4th FY 2022'!B86</f>
        <v>330</v>
      </c>
      <c r="C86" s="13">
        <f>'4th FY 2022'!C86</f>
        <v>116</v>
      </c>
      <c r="D86" s="47">
        <f>'1st FY 2022'!D86+'2nd FY 2022'!D86+'3rd FY 2022'!D86+'4th FY 2022'!D86</f>
        <v>44481850.850000001</v>
      </c>
      <c r="E86" s="47">
        <f>'1st FY 2022'!E86+'2nd FY 2022'!E86+'3rd FY 2022'!E86+'4th FY 2022'!E86</f>
        <v>30243398.350000001</v>
      </c>
      <c r="F86" s="47">
        <f>'1st FY 2022'!F86+'2nd FY 2022'!F86+'3rd FY 2022'!F86+'4th FY 2022'!F86</f>
        <v>14238452.5</v>
      </c>
      <c r="G86" s="47">
        <f>'1st FY 2022'!G86+'2nd FY 2022'!G86+'3rd FY 2022'!G86+'4th FY 2022'!G86</f>
        <v>3701997.65</v>
      </c>
    </row>
    <row r="87" spans="1:7" x14ac:dyDescent="0.2">
      <c r="A87" s="25" t="s">
        <v>16</v>
      </c>
      <c r="B87" s="13">
        <f>'4th FY 2022'!B87</f>
        <v>0</v>
      </c>
      <c r="C87" s="13">
        <f>'4th FY 2022'!C87</f>
        <v>0</v>
      </c>
      <c r="D87" s="47">
        <f>'1st FY 2022'!D87+'2nd FY 2022'!D87+'3rd FY 2022'!D87+'4th FY 2022'!D87</f>
        <v>0</v>
      </c>
      <c r="E87" s="47">
        <f>'1st FY 2022'!E87+'2nd FY 2022'!E87+'3rd FY 2022'!E87+'4th FY 2022'!E87</f>
        <v>0</v>
      </c>
      <c r="F87" s="47">
        <f>'1st FY 2022'!F87+'2nd FY 2022'!F87+'3rd FY 2022'!F87+'4th FY 2022'!F87</f>
        <v>0</v>
      </c>
      <c r="G87" s="47">
        <f>'1st FY 2022'!G87+'2nd FY 2022'!G87+'3rd FY 2022'!G87+'4th FY 2022'!G87</f>
        <v>0</v>
      </c>
    </row>
    <row r="88" spans="1:7" x14ac:dyDescent="0.2">
      <c r="A88" s="25" t="s">
        <v>17</v>
      </c>
      <c r="B88" s="13">
        <f>'4th FY 2022'!B88</f>
        <v>491</v>
      </c>
      <c r="C88" s="13">
        <f>'4th FY 2022'!C88</f>
        <v>5</v>
      </c>
      <c r="D88" s="47">
        <f>'1st FY 2022'!D88+'2nd FY 2022'!D88+'3rd FY 2022'!D88+'4th FY 2022'!D88</f>
        <v>130902015</v>
      </c>
      <c r="E88" s="47">
        <f>'1st FY 2022'!E88+'2nd FY 2022'!E88+'3rd FY 2022'!E88+'4th FY 2022'!E88</f>
        <v>95047170.150000006</v>
      </c>
      <c r="F88" s="47">
        <f>'1st FY 2022'!F88+'2nd FY 2022'!F88+'3rd FY 2022'!F88+'4th FY 2022'!F88</f>
        <v>35854844.849999994</v>
      </c>
      <c r="G88" s="47">
        <f>'1st FY 2022'!G88+'2nd FY 2022'!G88+'3rd FY 2022'!G88+'4th FY 2022'!G88</f>
        <v>6453872.0700000003</v>
      </c>
    </row>
    <row r="89" spans="1:7" x14ac:dyDescent="0.2">
      <c r="A89" s="25" t="s">
        <v>14</v>
      </c>
      <c r="B89" s="13">
        <f>'4th FY 2022'!B89</f>
        <v>227</v>
      </c>
      <c r="C89" s="13">
        <f>'4th FY 2022'!C89</f>
        <v>5</v>
      </c>
      <c r="D89" s="47">
        <f>'1st FY 2022'!D89+'2nd FY 2022'!D89+'3rd FY 2022'!D89+'4th FY 2022'!D89</f>
        <v>88673769.099999994</v>
      </c>
      <c r="E89" s="47">
        <f>'1st FY 2022'!E89+'2nd FY 2022'!E89+'3rd FY 2022'!E89+'4th FY 2022'!E89</f>
        <v>63752898.450000003</v>
      </c>
      <c r="F89" s="47">
        <f>'1st FY 2022'!F89+'2nd FY 2022'!F89+'3rd FY 2022'!F89+'4th FY 2022'!F89</f>
        <v>24920870.649999999</v>
      </c>
      <c r="G89" s="47">
        <f>'1st FY 2022'!G89+'2nd FY 2022'!G89+'3rd FY 2022'!G89+'4th FY 2022'!G89</f>
        <v>8099282.9699999997</v>
      </c>
    </row>
    <row r="90" spans="1:7" x14ac:dyDescent="0.2">
      <c r="A90" s="29" t="s">
        <v>15</v>
      </c>
      <c r="B90" s="29">
        <f t="shared" ref="B90:G90" si="9">SUM(B85:B89)</f>
        <v>1625</v>
      </c>
      <c r="C90" s="29">
        <f t="shared" si="9"/>
        <v>320</v>
      </c>
      <c r="D90" s="48">
        <f t="shared" si="9"/>
        <v>370131914.95000005</v>
      </c>
      <c r="E90" s="48">
        <f t="shared" si="9"/>
        <v>261582735.35000002</v>
      </c>
      <c r="F90" s="48">
        <f t="shared" si="9"/>
        <v>108549179.59999999</v>
      </c>
      <c r="G90" s="48">
        <f t="shared" si="9"/>
        <v>26974255.710000001</v>
      </c>
    </row>
    <row r="91" spans="1:7" x14ac:dyDescent="0.2">
      <c r="A91" s="31"/>
      <c r="B91" s="31"/>
      <c r="C91" s="31"/>
      <c r="D91" s="50"/>
      <c r="E91" s="50"/>
      <c r="F91" s="50"/>
      <c r="G91" s="50"/>
    </row>
    <row r="92" spans="1:7" ht="13.5" thickBot="1" x14ac:dyDescent="0.25">
      <c r="A92" s="23" t="s">
        <v>29</v>
      </c>
      <c r="B92" s="23"/>
      <c r="C92" s="31"/>
      <c r="D92" s="50"/>
      <c r="E92" s="50"/>
      <c r="F92" s="50"/>
      <c r="G92" s="50"/>
    </row>
    <row r="93" spans="1:7" ht="13.5" thickTop="1" x14ac:dyDescent="0.2">
      <c r="A93" s="32" t="s">
        <v>1</v>
      </c>
      <c r="B93" s="33" t="s">
        <v>2</v>
      </c>
      <c r="C93" s="33" t="s">
        <v>2</v>
      </c>
      <c r="D93" s="51" t="s">
        <v>7</v>
      </c>
      <c r="E93" s="51" t="s">
        <v>7</v>
      </c>
      <c r="F93" s="51" t="s">
        <v>5</v>
      </c>
      <c r="G93" s="52" t="s">
        <v>10</v>
      </c>
    </row>
    <row r="94" spans="1:7" ht="13.5" thickBot="1" x14ac:dyDescent="0.25">
      <c r="A94" s="35" t="s">
        <v>0</v>
      </c>
      <c r="B94" s="36" t="s">
        <v>3</v>
      </c>
      <c r="C94" s="36" t="s">
        <v>4</v>
      </c>
      <c r="D94" s="53" t="s">
        <v>8</v>
      </c>
      <c r="E94" s="53" t="s">
        <v>9</v>
      </c>
      <c r="F94" s="53" t="s">
        <v>6</v>
      </c>
      <c r="G94" s="54" t="s">
        <v>11</v>
      </c>
    </row>
    <row r="95" spans="1:7" ht="13.5" thickTop="1" x14ac:dyDescent="0.2">
      <c r="A95" s="25" t="s">
        <v>12</v>
      </c>
      <c r="B95" s="13">
        <f>'4th FY 2022'!B95</f>
        <v>23</v>
      </c>
      <c r="C95" s="13">
        <f>'4th FY 2022'!C95</f>
        <v>8</v>
      </c>
      <c r="D95" s="47">
        <f>'1st FY 2022'!D95+'2nd FY 2022'!D95+'3rd FY 2022'!D95+'4th FY 2022'!D95</f>
        <v>2755249.4</v>
      </c>
      <c r="E95" s="47">
        <f>'1st FY 2022'!E95+'2nd FY 2022'!E95+'3rd FY 2022'!E95+'4th FY 2022'!E95</f>
        <v>1881239.8</v>
      </c>
      <c r="F95" s="47">
        <f>'1st FY 2022'!F95+'2nd FY 2022'!F95+'3rd FY 2022'!F95+'4th FY 2022'!F95</f>
        <v>874009.60000000009</v>
      </c>
      <c r="G95" s="47">
        <f>'1st FY 2022'!G95+'2nd FY 2022'!G95+'3rd FY 2022'!G95+'4th FY 2022'!G95</f>
        <v>227242.5</v>
      </c>
    </row>
    <row r="96" spans="1:7" x14ac:dyDescent="0.2">
      <c r="A96" s="25" t="s">
        <v>13</v>
      </c>
      <c r="B96" s="13">
        <f>'4th FY 2022'!B96</f>
        <v>6</v>
      </c>
      <c r="C96" s="13">
        <f>'4th FY 2022'!C96</f>
        <v>2</v>
      </c>
      <c r="D96" s="47">
        <f>'1st FY 2022'!D96+'2nd FY 2022'!D96+'3rd FY 2022'!D96+'4th FY 2022'!D96</f>
        <v>908735</v>
      </c>
      <c r="E96" s="47">
        <f>'1st FY 2022'!E96+'2nd FY 2022'!E96+'3rd FY 2022'!E96+'4th FY 2022'!E96</f>
        <v>601741.55000000005</v>
      </c>
      <c r="F96" s="47">
        <f>'1st FY 2022'!F96+'2nd FY 2022'!F96+'3rd FY 2022'!F96+'4th FY 2022'!F96</f>
        <v>306993.45</v>
      </c>
      <c r="G96" s="47">
        <f>'1st FY 2022'!G96+'2nd FY 2022'!G96+'3rd FY 2022'!G96+'4th FY 2022'!G96</f>
        <v>79818.3</v>
      </c>
    </row>
    <row r="97" spans="1:7" x14ac:dyDescent="0.2">
      <c r="A97" s="25" t="s">
        <v>14</v>
      </c>
      <c r="B97" s="13">
        <f>'4th FY 2022'!B97</f>
        <v>119</v>
      </c>
      <c r="C97" s="13">
        <f>'4th FY 2022'!C97</f>
        <v>3</v>
      </c>
      <c r="D97" s="47">
        <f>'1st FY 2022'!D97+'2nd FY 2022'!D97+'3rd FY 2022'!D97+'4th FY 2022'!D97</f>
        <v>27581548</v>
      </c>
      <c r="E97" s="47">
        <f>'1st FY 2022'!E97+'2nd FY 2022'!E97+'3rd FY 2022'!E97+'4th FY 2022'!E97</f>
        <v>20152228.5</v>
      </c>
      <c r="F97" s="47">
        <f>'1st FY 2022'!F97+'2nd FY 2022'!F97+'3rd FY 2022'!F97+'4th FY 2022'!F97</f>
        <v>7429319.5</v>
      </c>
      <c r="G97" s="47">
        <f>'1st FY 2022'!G97+'2nd FY 2022'!G97+'3rd FY 2022'!G97+'4th FY 2022'!G97</f>
        <v>2414528.83</v>
      </c>
    </row>
    <row r="98" spans="1:7" x14ac:dyDescent="0.2">
      <c r="A98" s="29" t="s">
        <v>15</v>
      </c>
      <c r="B98" s="29">
        <f t="shared" ref="B98:G98" si="10">SUM(B95:B97)</f>
        <v>148</v>
      </c>
      <c r="C98" s="29">
        <f t="shared" si="10"/>
        <v>13</v>
      </c>
      <c r="D98" s="48">
        <f t="shared" si="10"/>
        <v>31245532.399999999</v>
      </c>
      <c r="E98" s="48">
        <f t="shared" si="10"/>
        <v>22635209.850000001</v>
      </c>
      <c r="F98" s="48">
        <f t="shared" si="10"/>
        <v>8610322.5500000007</v>
      </c>
      <c r="G98" s="48">
        <f t="shared" si="10"/>
        <v>2721589.63</v>
      </c>
    </row>
    <row r="99" spans="1:7" x14ac:dyDescent="0.2">
      <c r="A99" s="31"/>
      <c r="B99" s="31"/>
      <c r="C99" s="31"/>
      <c r="D99" s="50"/>
      <c r="E99" s="50"/>
      <c r="F99" s="50"/>
      <c r="G99" s="50"/>
    </row>
    <row r="100" spans="1:7" ht="13.5" thickBot="1" x14ac:dyDescent="0.25">
      <c r="A100" s="23" t="s">
        <v>30</v>
      </c>
      <c r="B100" s="23"/>
      <c r="C100" s="31"/>
      <c r="D100" s="50"/>
      <c r="E100" s="50"/>
      <c r="F100" s="50"/>
      <c r="G100" s="50"/>
    </row>
    <row r="101" spans="1:7" ht="13.5" thickTop="1" x14ac:dyDescent="0.2">
      <c r="A101" s="32" t="s">
        <v>1</v>
      </c>
      <c r="B101" s="33" t="s">
        <v>2</v>
      </c>
      <c r="C101" s="33" t="s">
        <v>2</v>
      </c>
      <c r="D101" s="51" t="s">
        <v>7</v>
      </c>
      <c r="E101" s="51" t="s">
        <v>7</v>
      </c>
      <c r="F101" s="51" t="s">
        <v>5</v>
      </c>
      <c r="G101" s="52" t="s">
        <v>10</v>
      </c>
    </row>
    <row r="102" spans="1:7" ht="13.5" thickBot="1" x14ac:dyDescent="0.25">
      <c r="A102" s="35" t="s">
        <v>0</v>
      </c>
      <c r="B102" s="36" t="s">
        <v>3</v>
      </c>
      <c r="C102" s="36" t="s">
        <v>4</v>
      </c>
      <c r="D102" s="53" t="s">
        <v>8</v>
      </c>
      <c r="E102" s="53" t="s">
        <v>9</v>
      </c>
      <c r="F102" s="53" t="s">
        <v>6</v>
      </c>
      <c r="G102" s="54" t="s">
        <v>11</v>
      </c>
    </row>
    <row r="103" spans="1:7" ht="13.5" thickTop="1" x14ac:dyDescent="0.2">
      <c r="A103" s="25" t="s">
        <v>12</v>
      </c>
      <c r="B103" s="13">
        <f>'4th FY 2022'!B103</f>
        <v>113</v>
      </c>
      <c r="C103" s="13">
        <f>'4th FY 2022'!C103</f>
        <v>38</v>
      </c>
      <c r="D103" s="47">
        <f>'1st FY 2022'!D103+'2nd FY 2022'!D103+'3rd FY 2022'!D103+'4th FY 2022'!D103</f>
        <v>13633822</v>
      </c>
      <c r="E103" s="47">
        <f>'1st FY 2022'!E103+'2nd FY 2022'!E103+'3rd FY 2022'!E103+'4th FY 2022'!E103</f>
        <v>9587629.25</v>
      </c>
      <c r="F103" s="47">
        <f>'1st FY 2022'!F103+'2nd FY 2022'!F103+'3rd FY 2022'!F103+'4th FY 2022'!F103</f>
        <v>4046192.75</v>
      </c>
      <c r="G103" s="47">
        <f>'1st FY 2022'!G103+'2nd FY 2022'!G103+'3rd FY 2022'!G103+'4th FY 2022'!G103</f>
        <v>1052010.1199999999</v>
      </c>
    </row>
    <row r="104" spans="1:7" x14ac:dyDescent="0.2">
      <c r="A104" s="25" t="s">
        <v>13</v>
      </c>
      <c r="B104" s="13">
        <f>'4th FY 2022'!B104</f>
        <v>28</v>
      </c>
      <c r="C104" s="13">
        <f>'4th FY 2022'!C104</f>
        <v>10</v>
      </c>
      <c r="D104" s="47">
        <f>'1st FY 2022'!D104+'2nd FY 2022'!D104+'3rd FY 2022'!D104+'4th FY 2022'!D104</f>
        <v>2128297</v>
      </c>
      <c r="E104" s="47">
        <f>'1st FY 2022'!E104+'2nd FY 2022'!E104+'3rd FY 2022'!E104+'4th FY 2022'!E104</f>
        <v>1514370.7000000002</v>
      </c>
      <c r="F104" s="47">
        <f>'1st FY 2022'!F104+'2nd FY 2022'!F104+'3rd FY 2022'!F104+'4th FY 2022'!F104</f>
        <v>613926.30000000005</v>
      </c>
      <c r="G104" s="47">
        <f>'1st FY 2022'!G104+'2nd FY 2022'!G104+'3rd FY 2022'!G104+'4th FY 2022'!G104</f>
        <v>159620.84</v>
      </c>
    </row>
    <row r="105" spans="1:7" x14ac:dyDescent="0.2">
      <c r="A105" s="25" t="s">
        <v>16</v>
      </c>
      <c r="B105" s="13">
        <f>'4th FY 2022'!B105</f>
        <v>5</v>
      </c>
      <c r="C105" s="13">
        <f>'4th FY 2022'!C105</f>
        <v>1</v>
      </c>
      <c r="D105" s="47">
        <f>'1st FY 2022'!D105+'2nd FY 2022'!D105+'3rd FY 2022'!D105+'4th FY 2022'!D105</f>
        <v>798882</v>
      </c>
      <c r="E105" s="47">
        <f>'1st FY 2022'!E105+'2nd FY 2022'!E105+'3rd FY 2022'!E105+'4th FY 2022'!E105</f>
        <v>537086</v>
      </c>
      <c r="F105" s="47">
        <f>'1st FY 2022'!F105+'2nd FY 2022'!F105+'3rd FY 2022'!F105+'4th FY 2022'!F105</f>
        <v>261795.99999999997</v>
      </c>
      <c r="G105" s="47">
        <f>'1st FY 2022'!G105+'2nd FY 2022'!G105+'3rd FY 2022'!G105+'4th FY 2022'!G105</f>
        <v>68066.959999999992</v>
      </c>
    </row>
    <row r="106" spans="1:7" x14ac:dyDescent="0.2">
      <c r="A106" s="25" t="s">
        <v>17</v>
      </c>
      <c r="B106" s="13">
        <f>'4th FY 2022'!B106</f>
        <v>49</v>
      </c>
      <c r="C106" s="13">
        <f>'4th FY 2022'!C106</f>
        <v>1</v>
      </c>
      <c r="D106" s="47">
        <f>'1st FY 2022'!D106+'2nd FY 2022'!D106+'3rd FY 2022'!D106+'4th FY 2022'!D106</f>
        <v>7817022</v>
      </c>
      <c r="E106" s="47">
        <f>'1st FY 2022'!E106+'2nd FY 2022'!E106+'3rd FY 2022'!E106+'4th FY 2022'!E106</f>
        <v>5960617.8499999996</v>
      </c>
      <c r="F106" s="47">
        <f>'1st FY 2022'!F106+'2nd FY 2022'!F106+'3rd FY 2022'!F106+'4th FY 2022'!F106</f>
        <v>1856404.15</v>
      </c>
      <c r="G106" s="47">
        <f>'1st FY 2022'!G106+'2nd FY 2022'!G106+'3rd FY 2022'!G106+'4th FY 2022'!G106</f>
        <v>334152.74999999994</v>
      </c>
    </row>
    <row r="107" spans="1:7" x14ac:dyDescent="0.2">
      <c r="A107" s="25" t="s">
        <v>14</v>
      </c>
      <c r="B107" s="13">
        <f>'4th FY 2022'!B107</f>
        <v>489</v>
      </c>
      <c r="C107" s="13">
        <f>'4th FY 2022'!C107</f>
        <v>11</v>
      </c>
      <c r="D107" s="47">
        <f>'1st FY 2022'!D107+'2nd FY 2022'!D107+'3rd FY 2022'!D107+'4th FY 2022'!D107</f>
        <v>156126397</v>
      </c>
      <c r="E107" s="47">
        <f>'1st FY 2022'!E107+'2nd FY 2022'!E107+'3rd FY 2022'!E107+'4th FY 2022'!E107</f>
        <v>113877959.10000001</v>
      </c>
      <c r="F107" s="47">
        <f>'1st FY 2022'!F107+'2nd FY 2022'!F107+'3rd FY 2022'!F107+'4th FY 2022'!F107</f>
        <v>42248437.899999999</v>
      </c>
      <c r="G107" s="47">
        <f>'1st FY 2022'!G107+'2nd FY 2022'!G107+'3rd FY 2022'!G107+'4th FY 2022'!G107</f>
        <v>13730742.330000002</v>
      </c>
    </row>
    <row r="108" spans="1:7" x14ac:dyDescent="0.2">
      <c r="A108" s="29" t="s">
        <v>15</v>
      </c>
      <c r="B108" s="29">
        <f t="shared" ref="B108:G108" si="11">SUM(B103:B107)</f>
        <v>684</v>
      </c>
      <c r="C108" s="29">
        <f t="shared" si="11"/>
        <v>61</v>
      </c>
      <c r="D108" s="48">
        <f t="shared" si="11"/>
        <v>180504420</v>
      </c>
      <c r="E108" s="48">
        <f t="shared" si="11"/>
        <v>131477662.90000001</v>
      </c>
      <c r="F108" s="48">
        <f t="shared" si="11"/>
        <v>49026757.099999994</v>
      </c>
      <c r="G108" s="48">
        <f t="shared" si="11"/>
        <v>15344593.000000002</v>
      </c>
    </row>
    <row r="109" spans="1:7" x14ac:dyDescent="0.2">
      <c r="A109" s="31"/>
      <c r="B109" s="31"/>
      <c r="C109" s="31"/>
      <c r="D109" s="50"/>
      <c r="E109" s="50"/>
      <c r="F109" s="50"/>
      <c r="G109" s="50"/>
    </row>
    <row r="110" spans="1:7" ht="13.5" thickBot="1" x14ac:dyDescent="0.25">
      <c r="A110" s="23" t="s">
        <v>31</v>
      </c>
      <c r="B110" s="23"/>
      <c r="C110" s="31"/>
      <c r="D110" s="50"/>
      <c r="E110" s="50"/>
      <c r="F110" s="50"/>
      <c r="G110" s="50"/>
    </row>
    <row r="111" spans="1:7" ht="13.5" thickTop="1" x14ac:dyDescent="0.2">
      <c r="A111" s="32" t="s">
        <v>1</v>
      </c>
      <c r="B111" s="33" t="s">
        <v>2</v>
      </c>
      <c r="C111" s="33" t="s">
        <v>2</v>
      </c>
      <c r="D111" s="51" t="s">
        <v>7</v>
      </c>
      <c r="E111" s="51" t="s">
        <v>7</v>
      </c>
      <c r="F111" s="51" t="s">
        <v>5</v>
      </c>
      <c r="G111" s="52" t="s">
        <v>10</v>
      </c>
    </row>
    <row r="112" spans="1:7" ht="13.5" thickBot="1" x14ac:dyDescent="0.25">
      <c r="A112" s="35" t="s">
        <v>0</v>
      </c>
      <c r="B112" s="36" t="s">
        <v>3</v>
      </c>
      <c r="C112" s="36" t="s">
        <v>4</v>
      </c>
      <c r="D112" s="53" t="s">
        <v>8</v>
      </c>
      <c r="E112" s="53" t="s">
        <v>9</v>
      </c>
      <c r="F112" s="53" t="s">
        <v>6</v>
      </c>
      <c r="G112" s="54" t="s">
        <v>11</v>
      </c>
    </row>
    <row r="113" spans="1:7" ht="13.5" thickTop="1" x14ac:dyDescent="0.2">
      <c r="A113" s="25" t="s">
        <v>12</v>
      </c>
      <c r="B113" s="13">
        <f>'4th FY 2022'!B113</f>
        <v>13</v>
      </c>
      <c r="C113" s="13">
        <f>'4th FY 2022'!C113</f>
        <v>5</v>
      </c>
      <c r="D113" s="47">
        <f>'1st FY 2022'!D113+'2nd FY 2022'!D113+'3rd FY 2022'!D113+'4th FY 2022'!D113</f>
        <v>866923.05</v>
      </c>
      <c r="E113" s="47">
        <f>'1st FY 2022'!E113+'2nd FY 2022'!E113+'3rd FY 2022'!E113+'4th FY 2022'!E113</f>
        <v>556757.75</v>
      </c>
      <c r="F113" s="47">
        <f>'1st FY 2022'!F113+'2nd FY 2022'!F113+'3rd FY 2022'!F113+'4th FY 2022'!F113</f>
        <v>310165.30000000005</v>
      </c>
      <c r="G113" s="47">
        <f>'1st FY 2022'!G113+'2nd FY 2022'!G113+'3rd FY 2022'!G113+'4th FY 2022'!G113</f>
        <v>80642.98</v>
      </c>
    </row>
    <row r="114" spans="1:7" x14ac:dyDescent="0.2">
      <c r="A114" s="25" t="s">
        <v>14</v>
      </c>
      <c r="B114" s="13">
        <f>'4th FY 2022'!B114</f>
        <v>207</v>
      </c>
      <c r="C114" s="13">
        <f>'4th FY 2022'!C114</f>
        <v>7</v>
      </c>
      <c r="D114" s="47">
        <f>'1st FY 2022'!D114+'2nd FY 2022'!D114+'3rd FY 2022'!D114+'4th FY 2022'!D114</f>
        <v>41010016</v>
      </c>
      <c r="E114" s="47">
        <f>'1st FY 2022'!E114+'2nd FY 2022'!E114+'3rd FY 2022'!E114+'4th FY 2022'!E114</f>
        <v>29074412.700000003</v>
      </c>
      <c r="F114" s="47">
        <f>'1st FY 2022'!F114+'2nd FY 2022'!F114+'3rd FY 2022'!F114+'4th FY 2022'!F114</f>
        <v>11935603.299999999</v>
      </c>
      <c r="G114" s="47">
        <f>'1st FY 2022'!G114+'2nd FY 2022'!G114+'3rd FY 2022'!G114+'4th FY 2022'!G114</f>
        <v>3879071.0700000003</v>
      </c>
    </row>
    <row r="115" spans="1:7" x14ac:dyDescent="0.2">
      <c r="A115" s="29" t="s">
        <v>15</v>
      </c>
      <c r="B115" s="29">
        <f t="shared" ref="B115:G115" si="12">SUM(B113:B114)</f>
        <v>220</v>
      </c>
      <c r="C115" s="29">
        <f t="shared" si="12"/>
        <v>12</v>
      </c>
      <c r="D115" s="48">
        <f t="shared" si="12"/>
        <v>41876939.049999997</v>
      </c>
      <c r="E115" s="48">
        <f t="shared" si="12"/>
        <v>29631170.450000003</v>
      </c>
      <c r="F115" s="48">
        <f t="shared" si="12"/>
        <v>12245768.6</v>
      </c>
      <c r="G115" s="48">
        <f t="shared" si="12"/>
        <v>3959714.0500000003</v>
      </c>
    </row>
    <row r="116" spans="1:7" x14ac:dyDescent="0.2">
      <c r="A116" s="25"/>
      <c r="B116" s="25"/>
      <c r="C116" s="25"/>
      <c r="D116" s="50"/>
      <c r="E116" s="50"/>
      <c r="F116" s="50"/>
      <c r="G116" s="50"/>
    </row>
    <row r="117" spans="1:7" x14ac:dyDescent="0.2">
      <c r="A117" s="25"/>
      <c r="B117" s="25"/>
      <c r="C117" s="25"/>
      <c r="D117" s="50"/>
      <c r="E117" s="50"/>
      <c r="F117" s="50"/>
      <c r="G117" s="50"/>
    </row>
    <row r="118" spans="1:7" ht="13.5" thickBot="1" x14ac:dyDescent="0.25">
      <c r="A118" s="23" t="s">
        <v>32</v>
      </c>
      <c r="B118" s="23"/>
      <c r="C118" s="31"/>
      <c r="D118" s="50"/>
      <c r="E118" s="50"/>
      <c r="F118" s="50"/>
      <c r="G118" s="50"/>
    </row>
    <row r="119" spans="1:7" ht="13.5" thickTop="1" x14ac:dyDescent="0.2">
      <c r="A119" s="32" t="s">
        <v>1</v>
      </c>
      <c r="B119" s="33" t="s">
        <v>2</v>
      </c>
      <c r="C119" s="33" t="s">
        <v>2</v>
      </c>
      <c r="D119" s="51" t="s">
        <v>7</v>
      </c>
      <c r="E119" s="51" t="s">
        <v>7</v>
      </c>
      <c r="F119" s="51" t="s">
        <v>5</v>
      </c>
      <c r="G119" s="52" t="s">
        <v>10</v>
      </c>
    </row>
    <row r="120" spans="1:7" ht="13.5" thickBot="1" x14ac:dyDescent="0.25">
      <c r="A120" s="35" t="s">
        <v>0</v>
      </c>
      <c r="B120" s="36" t="s">
        <v>3</v>
      </c>
      <c r="C120" s="36" t="s">
        <v>4</v>
      </c>
      <c r="D120" s="53" t="s">
        <v>8</v>
      </c>
      <c r="E120" s="53" t="s">
        <v>9</v>
      </c>
      <c r="F120" s="53" t="s">
        <v>6</v>
      </c>
      <c r="G120" s="54" t="s">
        <v>11</v>
      </c>
    </row>
    <row r="121" spans="1:7" ht="13.5" thickTop="1" x14ac:dyDescent="0.2">
      <c r="A121" s="25" t="s">
        <v>12</v>
      </c>
      <c r="B121" s="13">
        <f>'4th FY 2022'!B121</f>
        <v>483</v>
      </c>
      <c r="C121" s="13">
        <f>'4th FY 2022'!C121</f>
        <v>166</v>
      </c>
      <c r="D121" s="47">
        <f>'1st FY 2022'!D121+'2nd FY 2022'!D121+'3rd FY 2022'!D121+'4th FY 2022'!D121</f>
        <v>52186946.899999999</v>
      </c>
      <c r="E121" s="47">
        <f>'1st FY 2022'!E121+'2nd FY 2022'!E121+'3rd FY 2022'!E121+'4th FY 2022'!E121</f>
        <v>35767429.25</v>
      </c>
      <c r="F121" s="47">
        <f>'1st FY 2022'!F121+'2nd FY 2022'!F121+'3rd FY 2022'!F121+'4th FY 2022'!F121</f>
        <v>16419517.65</v>
      </c>
      <c r="G121" s="47">
        <f>'1st FY 2022'!G121+'2nd FY 2022'!G121+'3rd FY 2022'!G121+'4th FY 2022'!G121</f>
        <v>4269074.59</v>
      </c>
    </row>
    <row r="122" spans="1:7" x14ac:dyDescent="0.2">
      <c r="A122" s="25" t="s">
        <v>13</v>
      </c>
      <c r="B122" s="13">
        <f>'4th FY 2022'!B122</f>
        <v>150</v>
      </c>
      <c r="C122" s="13">
        <f>'4th FY 2022'!C122</f>
        <v>56</v>
      </c>
      <c r="D122" s="47">
        <f>'1st FY 2022'!D122+'2nd FY 2022'!D122+'3rd FY 2022'!D122+'4th FY 2022'!D122</f>
        <v>15343529</v>
      </c>
      <c r="E122" s="47">
        <f>'1st FY 2022'!E122+'2nd FY 2022'!E122+'3rd FY 2022'!E122+'4th FY 2022'!E122</f>
        <v>10708057.149999999</v>
      </c>
      <c r="F122" s="47">
        <f>'1st FY 2022'!F122+'2nd FY 2022'!F122+'3rd FY 2022'!F122+'4th FY 2022'!F122</f>
        <v>4635471.8499999996</v>
      </c>
      <c r="G122" s="47">
        <f>'1st FY 2022'!G122+'2nd FY 2022'!G122+'3rd FY 2022'!G122+'4th FY 2022'!G122</f>
        <v>1205222.68</v>
      </c>
    </row>
    <row r="123" spans="1:7" x14ac:dyDescent="0.2">
      <c r="A123" s="25" t="s">
        <v>14</v>
      </c>
      <c r="B123" s="13">
        <f>'4th FY 2022'!B123</f>
        <v>155</v>
      </c>
      <c r="C123" s="13">
        <f>'4th FY 2022'!C123</f>
        <v>5</v>
      </c>
      <c r="D123" s="47">
        <f>'1st FY 2022'!D123+'2nd FY 2022'!D123+'3rd FY 2022'!D123+'4th FY 2022'!D123</f>
        <v>28876519.25</v>
      </c>
      <c r="E123" s="47">
        <f>'1st FY 2022'!E123+'2nd FY 2022'!E123+'3rd FY 2022'!E123+'4th FY 2022'!E123</f>
        <v>20925317.399999999</v>
      </c>
      <c r="F123" s="47">
        <f>'1st FY 2022'!F123+'2nd FY 2022'!F123+'3rd FY 2022'!F123+'4th FY 2022'!F123</f>
        <v>7951201.8499999996</v>
      </c>
      <c r="G123" s="47">
        <f>'1st FY 2022'!G123+'2nd FY 2022'!G123+'3rd FY 2022'!G123+'4th FY 2022'!G123</f>
        <v>2584140.6</v>
      </c>
    </row>
    <row r="124" spans="1:7" x14ac:dyDescent="0.2">
      <c r="A124" s="29" t="s">
        <v>15</v>
      </c>
      <c r="B124" s="29">
        <f t="shared" ref="B124:G124" si="13">SUM(B121:B123)</f>
        <v>788</v>
      </c>
      <c r="C124" s="29">
        <f t="shared" si="13"/>
        <v>227</v>
      </c>
      <c r="D124" s="48">
        <f t="shared" si="13"/>
        <v>96406995.150000006</v>
      </c>
      <c r="E124" s="48">
        <f t="shared" si="13"/>
        <v>67400803.799999997</v>
      </c>
      <c r="F124" s="48">
        <f t="shared" si="13"/>
        <v>29006191.350000001</v>
      </c>
      <c r="G124" s="48">
        <f t="shared" si="13"/>
        <v>8058437.8699999992</v>
      </c>
    </row>
    <row r="125" spans="1:7" x14ac:dyDescent="0.2">
      <c r="A125" s="31"/>
      <c r="B125" s="31"/>
      <c r="C125" s="31"/>
      <c r="D125" s="50"/>
      <c r="E125" s="50"/>
      <c r="F125" s="50"/>
      <c r="G125" s="50"/>
    </row>
    <row r="126" spans="1:7" ht="13.5" thickBot="1" x14ac:dyDescent="0.25">
      <c r="A126" s="23" t="s">
        <v>33</v>
      </c>
      <c r="B126" s="23"/>
      <c r="C126" s="31"/>
      <c r="D126" s="50"/>
      <c r="E126" s="50"/>
      <c r="F126" s="50"/>
      <c r="G126" s="50"/>
    </row>
    <row r="127" spans="1:7" ht="13.5" thickTop="1" x14ac:dyDescent="0.2">
      <c r="A127" s="32" t="s">
        <v>1</v>
      </c>
      <c r="B127" s="33" t="s">
        <v>2</v>
      </c>
      <c r="C127" s="33" t="s">
        <v>2</v>
      </c>
      <c r="D127" s="51" t="s">
        <v>7</v>
      </c>
      <c r="E127" s="51" t="s">
        <v>7</v>
      </c>
      <c r="F127" s="51" t="s">
        <v>5</v>
      </c>
      <c r="G127" s="52" t="s">
        <v>10</v>
      </c>
    </row>
    <row r="128" spans="1:7" ht="13.5" thickBot="1" x14ac:dyDescent="0.25">
      <c r="A128" s="35" t="s">
        <v>0</v>
      </c>
      <c r="B128" s="36" t="s">
        <v>3</v>
      </c>
      <c r="C128" s="36" t="s">
        <v>4</v>
      </c>
      <c r="D128" s="53" t="s">
        <v>8</v>
      </c>
      <c r="E128" s="53" t="s">
        <v>9</v>
      </c>
      <c r="F128" s="53" t="s">
        <v>6</v>
      </c>
      <c r="G128" s="54" t="s">
        <v>11</v>
      </c>
    </row>
    <row r="129" spans="1:7" ht="13.5" thickTop="1" x14ac:dyDescent="0.2">
      <c r="A129" s="25" t="s">
        <v>12</v>
      </c>
      <c r="B129" s="13">
        <f>'4th FY 2022'!B129</f>
        <v>39</v>
      </c>
      <c r="C129" s="13">
        <f>'4th FY 2022'!C129</f>
        <v>13</v>
      </c>
      <c r="D129" s="47">
        <f>'1st FY 2022'!D129+'2nd FY 2022'!D129+'3rd FY 2022'!D129+'4th FY 2022'!D129</f>
        <v>6364431</v>
      </c>
      <c r="E129" s="47">
        <f>'1st FY 2022'!E129+'2nd FY 2022'!E129+'3rd FY 2022'!E129+'4th FY 2022'!E129</f>
        <v>4280609.7</v>
      </c>
      <c r="F129" s="47">
        <f>'1st FY 2022'!F129+'2nd FY 2022'!F129+'3rd FY 2022'!F129+'4th FY 2022'!F129</f>
        <v>2083821.2999999998</v>
      </c>
      <c r="G129" s="47">
        <f>'1st FY 2022'!G129+'2nd FY 2022'!G129+'3rd FY 2022'!G129+'4th FY 2022'!G129</f>
        <v>541793.54</v>
      </c>
    </row>
    <row r="130" spans="1:7" x14ac:dyDescent="0.2">
      <c r="A130" s="25" t="s">
        <v>13</v>
      </c>
      <c r="B130" s="13">
        <f>'4th FY 2022'!B130</f>
        <v>25</v>
      </c>
      <c r="C130" s="13">
        <f>'4th FY 2022'!C130</f>
        <v>9</v>
      </c>
      <c r="D130" s="47">
        <f>'1st FY 2022'!D130+'2nd FY 2022'!D130+'3rd FY 2022'!D130+'4th FY 2022'!D130</f>
        <v>3757344</v>
      </c>
      <c r="E130" s="47">
        <f>'1st FY 2022'!E130+'2nd FY 2022'!E130+'3rd FY 2022'!E130+'4th FY 2022'!E130</f>
        <v>2570597.7999999998</v>
      </c>
      <c r="F130" s="47">
        <f>'1st FY 2022'!F130+'2nd FY 2022'!F130+'3rd FY 2022'!F130+'4th FY 2022'!F130</f>
        <v>1186746.2000000002</v>
      </c>
      <c r="G130" s="47">
        <f>'1st FY 2022'!G130+'2nd FY 2022'!G130+'3rd FY 2022'!G130+'4th FY 2022'!G130</f>
        <v>308554.01999999996</v>
      </c>
    </row>
    <row r="131" spans="1:7" x14ac:dyDescent="0.2">
      <c r="A131" s="25" t="s">
        <v>14</v>
      </c>
      <c r="B131" s="13">
        <f>'4th FY 2022'!B131</f>
        <v>45</v>
      </c>
      <c r="C131" s="13">
        <f>'4th FY 2022'!C131</f>
        <v>1</v>
      </c>
      <c r="D131" s="47">
        <f>'1st FY 2022'!D131+'2nd FY 2022'!D131+'3rd FY 2022'!D131+'4th FY 2022'!D131</f>
        <v>21073400.050000001</v>
      </c>
      <c r="E131" s="47">
        <f>'1st FY 2022'!E131+'2nd FY 2022'!E131+'3rd FY 2022'!E131+'4th FY 2022'!E131</f>
        <v>15197894.25</v>
      </c>
      <c r="F131" s="47">
        <f>'1st FY 2022'!F131+'2nd FY 2022'!F131+'3rd FY 2022'!F131+'4th FY 2022'!F131</f>
        <v>5875505.8000000007</v>
      </c>
      <c r="G131" s="47">
        <f>'1st FY 2022'!G131+'2nd FY 2022'!G131+'3rd FY 2022'!G131+'4th FY 2022'!G131</f>
        <v>1909539.3900000001</v>
      </c>
    </row>
    <row r="132" spans="1:7" x14ac:dyDescent="0.2">
      <c r="A132" s="29" t="s">
        <v>15</v>
      </c>
      <c r="B132" s="29">
        <f t="shared" ref="B132:G132" si="14">SUM(B129:B131)</f>
        <v>109</v>
      </c>
      <c r="C132" s="29">
        <f t="shared" si="14"/>
        <v>23</v>
      </c>
      <c r="D132" s="48">
        <f t="shared" si="14"/>
        <v>31195175.050000001</v>
      </c>
      <c r="E132" s="48">
        <f t="shared" si="14"/>
        <v>22049101.75</v>
      </c>
      <c r="F132" s="48">
        <f t="shared" si="14"/>
        <v>9146073.3000000007</v>
      </c>
      <c r="G132" s="48">
        <f t="shared" si="14"/>
        <v>2759886.95</v>
      </c>
    </row>
    <row r="133" spans="1:7" x14ac:dyDescent="0.2">
      <c r="A133" s="31"/>
      <c r="B133" s="31"/>
      <c r="C133" s="31"/>
      <c r="D133" s="50"/>
      <c r="E133" s="50"/>
      <c r="F133" s="50"/>
      <c r="G133" s="50"/>
    </row>
    <row r="134" spans="1:7" ht="13.5" thickBot="1" x14ac:dyDescent="0.25">
      <c r="A134" s="23" t="s">
        <v>34</v>
      </c>
      <c r="B134" s="23"/>
      <c r="C134" s="31"/>
      <c r="D134" s="50"/>
      <c r="E134" s="50"/>
      <c r="F134" s="50"/>
      <c r="G134" s="50"/>
    </row>
    <row r="135" spans="1:7" ht="13.5" thickTop="1" x14ac:dyDescent="0.2">
      <c r="A135" s="32" t="s">
        <v>1</v>
      </c>
      <c r="B135" s="33" t="s">
        <v>2</v>
      </c>
      <c r="C135" s="33" t="s">
        <v>2</v>
      </c>
      <c r="D135" s="51" t="s">
        <v>7</v>
      </c>
      <c r="E135" s="51" t="s">
        <v>7</v>
      </c>
      <c r="F135" s="51" t="s">
        <v>5</v>
      </c>
      <c r="G135" s="52" t="s">
        <v>10</v>
      </c>
    </row>
    <row r="136" spans="1:7" ht="13.5" thickBot="1" x14ac:dyDescent="0.25">
      <c r="A136" s="35" t="s">
        <v>0</v>
      </c>
      <c r="B136" s="36" t="s">
        <v>3</v>
      </c>
      <c r="C136" s="36" t="s">
        <v>4</v>
      </c>
      <c r="D136" s="53" t="s">
        <v>8</v>
      </c>
      <c r="E136" s="53" t="s">
        <v>9</v>
      </c>
      <c r="F136" s="53" t="s">
        <v>6</v>
      </c>
      <c r="G136" s="54" t="s">
        <v>11</v>
      </c>
    </row>
    <row r="137" spans="1:7" ht="13.5" thickTop="1" x14ac:dyDescent="0.2">
      <c r="A137" s="25" t="s">
        <v>12</v>
      </c>
      <c r="B137" s="13">
        <f>'4th FY 2022'!B137</f>
        <v>36</v>
      </c>
      <c r="C137" s="13">
        <f>'4th FY 2022'!C137</f>
        <v>12</v>
      </c>
      <c r="D137" s="47">
        <f>'1st FY 2022'!D137+'2nd FY 2022'!D137+'3rd FY 2022'!D137+'4th FY 2022'!D137</f>
        <v>5373552.25</v>
      </c>
      <c r="E137" s="47">
        <f>'1st FY 2022'!E137+'2nd FY 2022'!E137+'3rd FY 2022'!E137+'4th FY 2022'!E137</f>
        <v>3741578.95</v>
      </c>
      <c r="F137" s="47">
        <f>'1st FY 2022'!F137+'2nd FY 2022'!F137+'3rd FY 2022'!F137+'4th FY 2022'!F137</f>
        <v>1631973.3</v>
      </c>
      <c r="G137" s="47">
        <f>'1st FY 2022'!G137+'2nd FY 2022'!G137+'3rd FY 2022'!G137+'4th FY 2022'!G137</f>
        <v>424313.06</v>
      </c>
    </row>
    <row r="138" spans="1:7" x14ac:dyDescent="0.2">
      <c r="A138" s="25" t="s">
        <v>13</v>
      </c>
      <c r="B138" s="13">
        <f>'4th FY 2022'!B138</f>
        <v>14</v>
      </c>
      <c r="C138" s="13">
        <f>'4th FY 2022'!C138</f>
        <v>5</v>
      </c>
      <c r="D138" s="47">
        <f>'1st FY 2022'!D138+'2nd FY 2022'!D138+'3rd FY 2022'!D138+'4th FY 2022'!D138</f>
        <v>1681410.65</v>
      </c>
      <c r="E138" s="47">
        <f>'1st FY 2022'!E138+'2nd FY 2022'!E138+'3rd FY 2022'!E138+'4th FY 2022'!E138</f>
        <v>1169071.1000000001</v>
      </c>
      <c r="F138" s="47">
        <f>'1st FY 2022'!F138+'2nd FY 2022'!F138+'3rd FY 2022'!F138+'4th FY 2022'!F138</f>
        <v>512339.55</v>
      </c>
      <c r="G138" s="47">
        <f>'1st FY 2022'!G138+'2nd FY 2022'!G138+'3rd FY 2022'!G138+'4th FY 2022'!G138</f>
        <v>133208.29999999999</v>
      </c>
    </row>
    <row r="139" spans="1:7" x14ac:dyDescent="0.2">
      <c r="A139" s="25" t="s">
        <v>14</v>
      </c>
      <c r="B139" s="13">
        <f>'4th FY 2022'!B139</f>
        <v>110</v>
      </c>
      <c r="C139" s="13">
        <f>'4th FY 2022'!C139</f>
        <v>4</v>
      </c>
      <c r="D139" s="47">
        <f>'1st FY 2022'!D139+'2nd FY 2022'!D139+'3rd FY 2022'!D139+'4th FY 2022'!D139</f>
        <v>25780840.800000001</v>
      </c>
      <c r="E139" s="47">
        <f>'1st FY 2022'!E139+'2nd FY 2022'!E139+'3rd FY 2022'!E139+'4th FY 2022'!E139</f>
        <v>18705783.299999997</v>
      </c>
      <c r="F139" s="47">
        <f>'1st FY 2022'!F139+'2nd FY 2022'!F139+'3rd FY 2022'!F139+'4th FY 2022'!F139</f>
        <v>7075057.5000000009</v>
      </c>
      <c r="G139" s="47">
        <f>'1st FY 2022'!G139+'2nd FY 2022'!G139+'3rd FY 2022'!G139+'4th FY 2022'!G139</f>
        <v>2299393.6999999997</v>
      </c>
    </row>
    <row r="140" spans="1:7" x14ac:dyDescent="0.2">
      <c r="A140" s="29" t="s">
        <v>15</v>
      </c>
      <c r="B140" s="29">
        <f t="shared" ref="B140:G140" si="15">SUM(B137:B139)</f>
        <v>160</v>
      </c>
      <c r="C140" s="29">
        <f t="shared" si="15"/>
        <v>21</v>
      </c>
      <c r="D140" s="48">
        <f t="shared" si="15"/>
        <v>32835803.700000003</v>
      </c>
      <c r="E140" s="48">
        <f t="shared" si="15"/>
        <v>23616433.349999998</v>
      </c>
      <c r="F140" s="48">
        <f t="shared" si="15"/>
        <v>9219370.3500000015</v>
      </c>
      <c r="G140" s="48">
        <f t="shared" si="15"/>
        <v>2856915.0599999996</v>
      </c>
    </row>
    <row r="141" spans="1:7" x14ac:dyDescent="0.2">
      <c r="A141" s="31"/>
      <c r="B141" s="31"/>
      <c r="C141" s="31"/>
      <c r="D141" s="50"/>
      <c r="E141" s="50"/>
      <c r="F141" s="50"/>
      <c r="G141" s="50"/>
    </row>
    <row r="142" spans="1:7" ht="13.5" thickBot="1" x14ac:dyDescent="0.25">
      <c r="A142" s="23" t="s">
        <v>35</v>
      </c>
      <c r="B142" s="23"/>
      <c r="C142" s="31"/>
      <c r="D142" s="50"/>
      <c r="E142" s="50"/>
      <c r="F142" s="50"/>
      <c r="G142" s="50"/>
    </row>
    <row r="143" spans="1:7" ht="13.5" thickTop="1" x14ac:dyDescent="0.2">
      <c r="A143" s="32" t="s">
        <v>1</v>
      </c>
      <c r="B143" s="33" t="s">
        <v>2</v>
      </c>
      <c r="C143" s="33" t="s">
        <v>2</v>
      </c>
      <c r="D143" s="51" t="s">
        <v>7</v>
      </c>
      <c r="E143" s="51" t="s">
        <v>7</v>
      </c>
      <c r="F143" s="51" t="s">
        <v>5</v>
      </c>
      <c r="G143" s="52" t="s">
        <v>10</v>
      </c>
    </row>
    <row r="144" spans="1:7" ht="13.5" thickBot="1" x14ac:dyDescent="0.25">
      <c r="A144" s="35" t="s">
        <v>0</v>
      </c>
      <c r="B144" s="36" t="s">
        <v>3</v>
      </c>
      <c r="C144" s="36" t="s">
        <v>4</v>
      </c>
      <c r="D144" s="53" t="s">
        <v>8</v>
      </c>
      <c r="E144" s="53" t="s">
        <v>9</v>
      </c>
      <c r="F144" s="53" t="s">
        <v>6</v>
      </c>
      <c r="G144" s="54" t="s">
        <v>11</v>
      </c>
    </row>
    <row r="145" spans="1:7" ht="13.5" thickTop="1" x14ac:dyDescent="0.2">
      <c r="A145" s="25" t="s">
        <v>13</v>
      </c>
      <c r="B145" s="13">
        <f>'4th FY 2022'!B145</f>
        <v>3</v>
      </c>
      <c r="C145" s="13">
        <f>'4th FY 2022'!C145</f>
        <v>1</v>
      </c>
      <c r="D145" s="47">
        <f>'1st FY 2022'!D145+'2nd FY 2022'!D145+'3rd FY 2022'!D145+'4th FY 2022'!D145</f>
        <v>557431</v>
      </c>
      <c r="E145" s="47">
        <f>'1st FY 2022'!E145+'2nd FY 2022'!E145+'3rd FY 2022'!E145+'4th FY 2022'!E145</f>
        <v>403968.95</v>
      </c>
      <c r="F145" s="47">
        <f>'1st FY 2022'!F145+'2nd FY 2022'!F145+'3rd FY 2022'!F145+'4th FY 2022'!F145</f>
        <v>153462.04999999999</v>
      </c>
      <c r="G145" s="47">
        <f>'1st FY 2022'!G145+'2nd FY 2022'!G145+'3rd FY 2022'!G145+'4th FY 2022'!G145</f>
        <v>39900.129999999997</v>
      </c>
    </row>
    <row r="146" spans="1:7" x14ac:dyDescent="0.2">
      <c r="A146" s="25" t="s">
        <v>14</v>
      </c>
      <c r="B146" s="13">
        <f>'4th FY 2022'!B146</f>
        <v>75</v>
      </c>
      <c r="C146" s="13">
        <f>'4th FY 2022'!C146</f>
        <v>2</v>
      </c>
      <c r="D146" s="47">
        <f>'1st FY 2022'!D146+'2nd FY 2022'!D146+'3rd FY 2022'!D146+'4th FY 2022'!D146</f>
        <v>14910309.5</v>
      </c>
      <c r="E146" s="47">
        <f>'1st FY 2022'!E146+'2nd FY 2022'!E146+'3rd FY 2022'!E146+'4th FY 2022'!E146</f>
        <v>10633935.350000001</v>
      </c>
      <c r="F146" s="47">
        <f>'1st FY 2022'!F146+'2nd FY 2022'!F146+'3rd FY 2022'!F146+'4th FY 2022'!F146</f>
        <v>4276374.1500000004</v>
      </c>
      <c r="G146" s="47">
        <f>'1st FY 2022'!G146+'2nd FY 2022'!G146+'3rd FY 2022'!G146+'4th FY 2022'!G146</f>
        <v>1389821.6</v>
      </c>
    </row>
    <row r="147" spans="1:7" x14ac:dyDescent="0.2">
      <c r="A147" s="29" t="s">
        <v>15</v>
      </c>
      <c r="B147" s="29">
        <f t="shared" ref="B147:G147" si="16">SUM(B145:B146)</f>
        <v>78</v>
      </c>
      <c r="C147" s="29">
        <f t="shared" si="16"/>
        <v>3</v>
      </c>
      <c r="D147" s="48">
        <f t="shared" si="16"/>
        <v>15467740.5</v>
      </c>
      <c r="E147" s="48">
        <f t="shared" si="16"/>
        <v>11037904.300000001</v>
      </c>
      <c r="F147" s="48">
        <f t="shared" si="16"/>
        <v>4429836.2</v>
      </c>
      <c r="G147" s="48">
        <f t="shared" si="16"/>
        <v>1429721.73</v>
      </c>
    </row>
    <row r="148" spans="1:7" x14ac:dyDescent="0.2">
      <c r="A148" s="31"/>
      <c r="B148" s="31"/>
      <c r="C148" s="31"/>
      <c r="D148" s="50"/>
      <c r="E148" s="50"/>
      <c r="F148" s="50"/>
      <c r="G148" s="50"/>
    </row>
    <row r="149" spans="1:7" ht="13.5" thickBot="1" x14ac:dyDescent="0.25">
      <c r="A149" s="23" t="s">
        <v>36</v>
      </c>
      <c r="B149" s="23"/>
      <c r="C149" s="31"/>
      <c r="D149" s="50"/>
      <c r="E149" s="50"/>
      <c r="F149" s="50"/>
      <c r="G149" s="50"/>
    </row>
    <row r="150" spans="1:7" ht="13.5" thickTop="1" x14ac:dyDescent="0.2">
      <c r="A150" s="32" t="s">
        <v>1</v>
      </c>
      <c r="B150" s="33" t="s">
        <v>2</v>
      </c>
      <c r="C150" s="33" t="s">
        <v>2</v>
      </c>
      <c r="D150" s="51" t="s">
        <v>7</v>
      </c>
      <c r="E150" s="51" t="s">
        <v>7</v>
      </c>
      <c r="F150" s="51" t="s">
        <v>5</v>
      </c>
      <c r="G150" s="52" t="s">
        <v>10</v>
      </c>
    </row>
    <row r="151" spans="1:7" ht="13.5" thickBot="1" x14ac:dyDescent="0.25">
      <c r="A151" s="35" t="s">
        <v>0</v>
      </c>
      <c r="B151" s="36" t="s">
        <v>3</v>
      </c>
      <c r="C151" s="36" t="s">
        <v>4</v>
      </c>
      <c r="D151" s="53" t="s">
        <v>8</v>
      </c>
      <c r="E151" s="53" t="s">
        <v>9</v>
      </c>
      <c r="F151" s="53" t="s">
        <v>6</v>
      </c>
      <c r="G151" s="54" t="s">
        <v>11</v>
      </c>
    </row>
    <row r="152" spans="1:7" ht="13.5" thickTop="1" x14ac:dyDescent="0.2">
      <c r="A152" s="25" t="s">
        <v>12</v>
      </c>
      <c r="B152" s="13">
        <f>'4th FY 2022'!B152</f>
        <v>72</v>
      </c>
      <c r="C152" s="13">
        <f>'4th FY 2022'!C152</f>
        <v>24</v>
      </c>
      <c r="D152" s="47">
        <f>'1st FY 2022'!D152+'2nd FY 2022'!D152+'3rd FY 2022'!D152+'4th FY 2022'!D152</f>
        <v>9956730.0999999996</v>
      </c>
      <c r="E152" s="47">
        <f>'1st FY 2022'!E152+'2nd FY 2022'!E152+'3rd FY 2022'!E152+'4th FY 2022'!E152</f>
        <v>6899727.9000000004</v>
      </c>
      <c r="F152" s="47">
        <f>'1st FY 2022'!F152+'2nd FY 2022'!F152+'3rd FY 2022'!F152+'4th FY 2022'!F152</f>
        <v>3057002.2</v>
      </c>
      <c r="G152" s="47">
        <f>'1st FY 2022'!G152+'2nd FY 2022'!G152+'3rd FY 2022'!G152+'4th FY 2022'!G152</f>
        <v>794820.57000000007</v>
      </c>
    </row>
    <row r="153" spans="1:7" x14ac:dyDescent="0.2">
      <c r="A153" s="25" t="s">
        <v>13</v>
      </c>
      <c r="B153" s="13">
        <f>'4th FY 2022'!B153</f>
        <v>91</v>
      </c>
      <c r="C153" s="13">
        <f>'4th FY 2022'!C153</f>
        <v>31</v>
      </c>
      <c r="D153" s="47">
        <f>'1st FY 2022'!D153+'2nd FY 2022'!D153+'3rd FY 2022'!D153+'4th FY 2022'!D153</f>
        <v>12639146.65</v>
      </c>
      <c r="E153" s="47">
        <f>'1st FY 2022'!E153+'2nd FY 2022'!E153+'3rd FY 2022'!E153+'4th FY 2022'!E153</f>
        <v>8650503.5999999996</v>
      </c>
      <c r="F153" s="47">
        <f>'1st FY 2022'!F153+'2nd FY 2022'!F153+'3rd FY 2022'!F153+'4th FY 2022'!F153</f>
        <v>3988643.05</v>
      </c>
      <c r="G153" s="47">
        <f>'1st FY 2022'!G153+'2nd FY 2022'!G153+'3rd FY 2022'!G153+'4th FY 2022'!G153</f>
        <v>1037047.1900000001</v>
      </c>
    </row>
    <row r="154" spans="1:7" x14ac:dyDescent="0.2">
      <c r="A154" s="25" t="s">
        <v>17</v>
      </c>
      <c r="B154" s="13">
        <f>'4th FY 2022'!B154</f>
        <v>174</v>
      </c>
      <c r="C154" s="13">
        <f>'4th FY 2022'!C154</f>
        <v>2</v>
      </c>
      <c r="D154" s="47">
        <f>'1st FY 2022'!D154+'2nd FY 2022'!D154+'3rd FY 2022'!D154+'4th FY 2022'!D154</f>
        <v>36778213</v>
      </c>
      <c r="E154" s="47">
        <f>'1st FY 2022'!E154+'2nd FY 2022'!E154+'3rd FY 2022'!E154+'4th FY 2022'!E154</f>
        <v>26256032.5</v>
      </c>
      <c r="F154" s="47">
        <f>'1st FY 2022'!F154+'2nd FY 2022'!F154+'3rd FY 2022'!F154+'4th FY 2022'!F154</f>
        <v>10522180.5</v>
      </c>
      <c r="G154" s="47">
        <f>'1st FY 2022'!G154+'2nd FY 2022'!G154+'3rd FY 2022'!G154+'4th FY 2022'!G154</f>
        <v>1893992.49</v>
      </c>
    </row>
    <row r="155" spans="1:7" x14ac:dyDescent="0.2">
      <c r="A155" s="25" t="s">
        <v>14</v>
      </c>
      <c r="B155" s="13">
        <f>'4th FY 2022'!B155</f>
        <v>90</v>
      </c>
      <c r="C155" s="13">
        <f>'4th FY 2022'!C155</f>
        <v>2</v>
      </c>
      <c r="D155" s="47">
        <f>'1st FY 2022'!D155+'2nd FY 2022'!D155+'3rd FY 2022'!D155+'4th FY 2022'!D155</f>
        <v>33596622</v>
      </c>
      <c r="E155" s="47">
        <f>'1st FY 2022'!E155+'2nd FY 2022'!E155+'3rd FY 2022'!E155+'4th FY 2022'!E155</f>
        <v>23643861.450000003</v>
      </c>
      <c r="F155" s="47">
        <f>'1st FY 2022'!F155+'2nd FY 2022'!F155+'3rd FY 2022'!F155+'4th FY 2022'!F155</f>
        <v>9952760.5500000007</v>
      </c>
      <c r="G155" s="47">
        <f>'1st FY 2022'!G155+'2nd FY 2022'!G155+'3rd FY 2022'!G155+'4th FY 2022'!G155</f>
        <v>3234647.17</v>
      </c>
    </row>
    <row r="156" spans="1:7" x14ac:dyDescent="0.2">
      <c r="A156" s="29" t="s">
        <v>15</v>
      </c>
      <c r="B156" s="29">
        <f t="shared" ref="B156:G156" si="17">SUM(B152:B155)</f>
        <v>427</v>
      </c>
      <c r="C156" s="29">
        <f t="shared" si="17"/>
        <v>59</v>
      </c>
      <c r="D156" s="48">
        <f t="shared" si="17"/>
        <v>92970711.75</v>
      </c>
      <c r="E156" s="48">
        <f t="shared" si="17"/>
        <v>65450125.450000003</v>
      </c>
      <c r="F156" s="48">
        <f t="shared" si="17"/>
        <v>27520586.300000001</v>
      </c>
      <c r="G156" s="48">
        <f t="shared" si="17"/>
        <v>6960507.4199999999</v>
      </c>
    </row>
    <row r="157" spans="1:7" x14ac:dyDescent="0.2">
      <c r="A157" s="25"/>
      <c r="B157" s="25"/>
      <c r="C157" s="25"/>
      <c r="D157" s="50"/>
      <c r="E157" s="50"/>
      <c r="F157" s="50"/>
      <c r="G157" s="50"/>
    </row>
    <row r="158" spans="1:7" ht="13.5" thickBot="1" x14ac:dyDescent="0.25">
      <c r="A158" s="23" t="s">
        <v>37</v>
      </c>
      <c r="B158" s="23"/>
      <c r="C158" s="31"/>
      <c r="D158" s="50"/>
      <c r="E158" s="50"/>
      <c r="F158" s="50"/>
      <c r="G158" s="50"/>
    </row>
    <row r="159" spans="1:7" ht="13.5" thickTop="1" x14ac:dyDescent="0.2">
      <c r="A159" s="32" t="s">
        <v>1</v>
      </c>
      <c r="B159" s="33" t="s">
        <v>2</v>
      </c>
      <c r="C159" s="33" t="s">
        <v>2</v>
      </c>
      <c r="D159" s="51" t="s">
        <v>7</v>
      </c>
      <c r="E159" s="51" t="s">
        <v>7</v>
      </c>
      <c r="F159" s="51" t="s">
        <v>5</v>
      </c>
      <c r="G159" s="52" t="s">
        <v>10</v>
      </c>
    </row>
    <row r="160" spans="1:7" ht="13.5" thickBot="1" x14ac:dyDescent="0.25">
      <c r="A160" s="35" t="s">
        <v>0</v>
      </c>
      <c r="B160" s="36" t="s">
        <v>3</v>
      </c>
      <c r="C160" s="36" t="s">
        <v>4</v>
      </c>
      <c r="D160" s="53" t="s">
        <v>8</v>
      </c>
      <c r="E160" s="53" t="s">
        <v>9</v>
      </c>
      <c r="F160" s="53" t="s">
        <v>6</v>
      </c>
      <c r="G160" s="54" t="s">
        <v>11</v>
      </c>
    </row>
    <row r="161" spans="1:7" ht="13.5" thickTop="1" x14ac:dyDescent="0.2">
      <c r="A161" s="25" t="s">
        <v>12</v>
      </c>
      <c r="B161" s="13">
        <f>'4th FY 2022'!B161</f>
        <v>27</v>
      </c>
      <c r="C161" s="13">
        <f>'4th FY 2022'!C161</f>
        <v>9</v>
      </c>
      <c r="D161" s="47">
        <f>'1st FY 2022'!D161+'2nd FY 2022'!D161+'3rd FY 2022'!D161+'4th FY 2022'!D161</f>
        <v>4771852</v>
      </c>
      <c r="E161" s="47">
        <f>'1st FY 2022'!E161+'2nd FY 2022'!E161+'3rd FY 2022'!E161+'4th FY 2022'!E161</f>
        <v>3269379.1500000004</v>
      </c>
      <c r="F161" s="47">
        <f>'1st FY 2022'!F161+'2nd FY 2022'!F161+'3rd FY 2022'!F161+'4th FY 2022'!F161</f>
        <v>1502472.8499999999</v>
      </c>
      <c r="G161" s="47">
        <f>'1st FY 2022'!G161+'2nd FY 2022'!G161+'3rd FY 2022'!G161+'4th FY 2022'!G161</f>
        <v>390642.95</v>
      </c>
    </row>
    <row r="162" spans="1:7" x14ac:dyDescent="0.2">
      <c r="A162" s="25" t="s">
        <v>13</v>
      </c>
      <c r="B162" s="13">
        <f>'4th FY 2022'!B162</f>
        <v>24</v>
      </c>
      <c r="C162" s="13">
        <f>'4th FY 2022'!C162</f>
        <v>8</v>
      </c>
      <c r="D162" s="47">
        <f>'1st FY 2022'!D162+'2nd FY 2022'!D162+'3rd FY 2022'!D162+'4th FY 2022'!D162</f>
        <v>5166444</v>
      </c>
      <c r="E162" s="47">
        <f>'1st FY 2022'!E162+'2nd FY 2022'!E162+'3rd FY 2022'!E162+'4th FY 2022'!E162</f>
        <v>3636238.05</v>
      </c>
      <c r="F162" s="47">
        <f>'1st FY 2022'!F162+'2nd FY 2022'!F162+'3rd FY 2022'!F162+'4th FY 2022'!F162</f>
        <v>1530205.95</v>
      </c>
      <c r="G162" s="47">
        <f>'1st FY 2022'!G162+'2nd FY 2022'!G162+'3rd FY 2022'!G162+'4th FY 2022'!G162</f>
        <v>397853.55</v>
      </c>
    </row>
    <row r="163" spans="1:7" x14ac:dyDescent="0.2">
      <c r="A163" s="25" t="s">
        <v>17</v>
      </c>
      <c r="B163" s="13">
        <f>'4th FY 2022'!B163</f>
        <v>129</v>
      </c>
      <c r="C163" s="13">
        <f>'4th FY 2022'!C163</f>
        <v>2</v>
      </c>
      <c r="D163" s="47">
        <f>'1st FY 2022'!D163+'2nd FY 2022'!D163+'3rd FY 2022'!D163+'4th FY 2022'!D163</f>
        <v>29152393</v>
      </c>
      <c r="E163" s="47">
        <f>'1st FY 2022'!E163+'2nd FY 2022'!E163+'3rd FY 2022'!E163+'4th FY 2022'!E163</f>
        <v>21786252.850000001</v>
      </c>
      <c r="F163" s="47">
        <f>'1st FY 2022'!F163+'2nd FY 2022'!F163+'3rd FY 2022'!F163+'4th FY 2022'!F163</f>
        <v>7366140.1500000004</v>
      </c>
      <c r="G163" s="47">
        <f>'1st FY 2022'!G163+'2nd FY 2022'!G163+'3rd FY 2022'!G163+'4th FY 2022'!G163</f>
        <v>1325905.23</v>
      </c>
    </row>
    <row r="164" spans="1:7" x14ac:dyDescent="0.2">
      <c r="A164" s="25" t="s">
        <v>14</v>
      </c>
      <c r="B164" s="13">
        <f>'4th FY 2022'!B164</f>
        <v>80</v>
      </c>
      <c r="C164" s="13">
        <f>'4th FY 2022'!C164</f>
        <v>2</v>
      </c>
      <c r="D164" s="47">
        <f>'1st FY 2022'!D164+'2nd FY 2022'!D164+'3rd FY 2022'!D164+'4th FY 2022'!D164</f>
        <v>24150500</v>
      </c>
      <c r="E164" s="47">
        <f>'1st FY 2022'!E164+'2nd FY 2022'!E164+'3rd FY 2022'!E164+'4th FY 2022'!E164</f>
        <v>17348569.699999999</v>
      </c>
      <c r="F164" s="47">
        <f>'1st FY 2022'!F164+'2nd FY 2022'!F164+'3rd FY 2022'!F164+'4th FY 2022'!F164</f>
        <v>6801930.2999999998</v>
      </c>
      <c r="G164" s="47">
        <f>'1st FY 2022'!G164+'2nd FY 2022'!G164+'3rd FY 2022'!G164+'4th FY 2022'!G164</f>
        <v>2210627.34</v>
      </c>
    </row>
    <row r="165" spans="1:7" x14ac:dyDescent="0.2">
      <c r="A165" s="29" t="s">
        <v>15</v>
      </c>
      <c r="B165" s="29">
        <f t="shared" ref="B165:G165" si="18">SUM(B161:B164)</f>
        <v>260</v>
      </c>
      <c r="C165" s="29">
        <f t="shared" si="18"/>
        <v>21</v>
      </c>
      <c r="D165" s="48">
        <f t="shared" si="18"/>
        <v>63241189</v>
      </c>
      <c r="E165" s="48">
        <f t="shared" si="18"/>
        <v>46040439.75</v>
      </c>
      <c r="F165" s="48">
        <f t="shared" si="18"/>
        <v>17200749.25</v>
      </c>
      <c r="G165" s="48">
        <f t="shared" si="18"/>
        <v>4325029.07</v>
      </c>
    </row>
    <row r="166" spans="1:7" x14ac:dyDescent="0.2">
      <c r="A166" s="31"/>
      <c r="B166" s="31"/>
      <c r="C166" s="31"/>
      <c r="D166" s="50"/>
      <c r="E166" s="50"/>
      <c r="F166" s="50"/>
      <c r="G166" s="50"/>
    </row>
    <row r="167" spans="1:7" ht="13.5" thickBot="1" x14ac:dyDescent="0.25">
      <c r="A167" s="23" t="s">
        <v>38</v>
      </c>
      <c r="B167" s="23"/>
      <c r="C167" s="31"/>
      <c r="D167" s="50"/>
      <c r="E167" s="50"/>
      <c r="F167" s="50"/>
      <c r="G167" s="50"/>
    </row>
    <row r="168" spans="1:7" ht="13.5" thickTop="1" x14ac:dyDescent="0.2">
      <c r="A168" s="32" t="s">
        <v>1</v>
      </c>
      <c r="B168" s="33" t="s">
        <v>2</v>
      </c>
      <c r="C168" s="33" t="s">
        <v>2</v>
      </c>
      <c r="D168" s="51" t="s">
        <v>7</v>
      </c>
      <c r="E168" s="51" t="s">
        <v>7</v>
      </c>
      <c r="F168" s="51" t="s">
        <v>5</v>
      </c>
      <c r="G168" s="52" t="s">
        <v>10</v>
      </c>
    </row>
    <row r="169" spans="1:7" ht="13.5" thickBot="1" x14ac:dyDescent="0.25">
      <c r="A169" s="35" t="s">
        <v>0</v>
      </c>
      <c r="B169" s="36" t="s">
        <v>3</v>
      </c>
      <c r="C169" s="36" t="s">
        <v>4</v>
      </c>
      <c r="D169" s="53" t="s">
        <v>8</v>
      </c>
      <c r="E169" s="53" t="s">
        <v>9</v>
      </c>
      <c r="F169" s="53" t="s">
        <v>6</v>
      </c>
      <c r="G169" s="54" t="s">
        <v>11</v>
      </c>
    </row>
    <row r="170" spans="1:7" ht="13.5" thickTop="1" x14ac:dyDescent="0.2">
      <c r="A170" s="25" t="s">
        <v>12</v>
      </c>
      <c r="B170" s="13">
        <f>'4th FY 2022'!B170</f>
        <v>4</v>
      </c>
      <c r="C170" s="13">
        <f>'4th FY 2022'!C170</f>
        <v>1</v>
      </c>
      <c r="D170" s="47">
        <f>'1st FY 2022'!D170+'2nd FY 2022'!D170+'3rd FY 2022'!D170+'4th FY 2022'!D170</f>
        <v>1068408.9000000001</v>
      </c>
      <c r="E170" s="47">
        <f>'1st FY 2022'!E170+'2nd FY 2022'!E170+'3rd FY 2022'!E170+'4th FY 2022'!E170</f>
        <v>779387.8</v>
      </c>
      <c r="F170" s="47">
        <f>'1st FY 2022'!F170+'2nd FY 2022'!F170+'3rd FY 2022'!F170+'4th FY 2022'!F170</f>
        <v>289021.10000000003</v>
      </c>
      <c r="G170" s="47">
        <f>'1st FY 2022'!G170+'2nd FY 2022'!G170+'3rd FY 2022'!G170+'4th FY 2022'!G170</f>
        <v>75145.489999999991</v>
      </c>
    </row>
    <row r="171" spans="1:7" x14ac:dyDescent="0.2">
      <c r="A171" s="25" t="s">
        <v>14</v>
      </c>
      <c r="B171" s="13">
        <f>'4th FY 2022'!B171</f>
        <v>470</v>
      </c>
      <c r="C171" s="13">
        <f>'4th FY 2022'!C171</f>
        <v>10</v>
      </c>
      <c r="D171" s="47">
        <f>'1st FY 2022'!D171+'2nd FY 2022'!D171+'3rd FY 2022'!D171+'4th FY 2022'!D171</f>
        <v>172103884.34999999</v>
      </c>
      <c r="E171" s="47">
        <f>'1st FY 2022'!E171+'2nd FY 2022'!E171+'3rd FY 2022'!E171+'4th FY 2022'!E171</f>
        <v>126269898.84999999</v>
      </c>
      <c r="F171" s="47">
        <f>'1st FY 2022'!F171+'2nd FY 2022'!F171+'3rd FY 2022'!F171+'4th FY 2022'!F171</f>
        <v>45833985.5</v>
      </c>
      <c r="G171" s="47">
        <f>'1st FY 2022'!G171+'2nd FY 2022'!G171+'3rd FY 2022'!G171+'4th FY 2022'!G171</f>
        <v>14896045.289999999</v>
      </c>
    </row>
    <row r="172" spans="1:7" x14ac:dyDescent="0.2">
      <c r="A172" s="29" t="s">
        <v>15</v>
      </c>
      <c r="B172" s="29">
        <f t="shared" ref="B172:G172" si="19">SUM(B170:B171)</f>
        <v>474</v>
      </c>
      <c r="C172" s="29">
        <f t="shared" si="19"/>
        <v>11</v>
      </c>
      <c r="D172" s="48">
        <f t="shared" si="19"/>
        <v>173172293.25</v>
      </c>
      <c r="E172" s="48">
        <f t="shared" si="19"/>
        <v>127049286.64999999</v>
      </c>
      <c r="F172" s="48">
        <f t="shared" si="19"/>
        <v>46123006.600000001</v>
      </c>
      <c r="G172" s="48">
        <f t="shared" si="19"/>
        <v>14971190.779999999</v>
      </c>
    </row>
    <row r="173" spans="1:7" x14ac:dyDescent="0.2">
      <c r="A173" s="31"/>
      <c r="B173" s="31"/>
      <c r="C173" s="31"/>
      <c r="D173" s="50"/>
      <c r="E173" s="50"/>
      <c r="F173" s="50"/>
      <c r="G173" s="50"/>
    </row>
    <row r="174" spans="1:7" ht="13.5" thickBot="1" x14ac:dyDescent="0.25">
      <c r="A174" s="23" t="s">
        <v>39</v>
      </c>
      <c r="B174" s="23"/>
      <c r="C174" s="31"/>
      <c r="D174" s="50"/>
      <c r="E174" s="50"/>
      <c r="F174" s="50"/>
      <c r="G174" s="50"/>
    </row>
    <row r="175" spans="1:7" ht="13.5" thickTop="1" x14ac:dyDescent="0.2">
      <c r="A175" s="32" t="s">
        <v>1</v>
      </c>
      <c r="B175" s="33" t="s">
        <v>2</v>
      </c>
      <c r="C175" s="33" t="s">
        <v>2</v>
      </c>
      <c r="D175" s="51" t="s">
        <v>7</v>
      </c>
      <c r="E175" s="51" t="s">
        <v>7</v>
      </c>
      <c r="F175" s="51" t="s">
        <v>5</v>
      </c>
      <c r="G175" s="52" t="s">
        <v>10</v>
      </c>
    </row>
    <row r="176" spans="1:7" ht="13.5" thickBot="1" x14ac:dyDescent="0.25">
      <c r="A176" s="35" t="s">
        <v>0</v>
      </c>
      <c r="B176" s="36" t="s">
        <v>3</v>
      </c>
      <c r="C176" s="36" t="s">
        <v>4</v>
      </c>
      <c r="D176" s="53" t="s">
        <v>8</v>
      </c>
      <c r="E176" s="53" t="s">
        <v>9</v>
      </c>
      <c r="F176" s="53" t="s">
        <v>6</v>
      </c>
      <c r="G176" s="54" t="s">
        <v>11</v>
      </c>
    </row>
    <row r="177" spans="1:7" ht="13.5" thickTop="1" x14ac:dyDescent="0.2">
      <c r="A177" s="25" t="s">
        <v>12</v>
      </c>
      <c r="B177" s="13">
        <f>'4th FY 2022'!B177</f>
        <v>20</v>
      </c>
      <c r="C177" s="13">
        <f>'4th FY 2022'!C177</f>
        <v>6</v>
      </c>
      <c r="D177" s="47">
        <f>'1st FY 2022'!D177+'2nd FY 2022'!D177+'3rd FY 2022'!D177+'4th FY 2022'!D177</f>
        <v>2240778.7000000002</v>
      </c>
      <c r="E177" s="47">
        <f>'1st FY 2022'!E177+'2nd FY 2022'!E177+'3rd FY 2022'!E177+'4th FY 2022'!E177</f>
        <v>1628453</v>
      </c>
      <c r="F177" s="47">
        <f>'1st FY 2022'!F177+'2nd FY 2022'!F177+'3rd FY 2022'!F177+'4th FY 2022'!F177</f>
        <v>612325.69999999995</v>
      </c>
      <c r="G177" s="47">
        <f>'1st FY 2022'!G177+'2nd FY 2022'!G177+'3rd FY 2022'!G177+'4th FY 2022'!G177</f>
        <v>159204.68</v>
      </c>
    </row>
    <row r="178" spans="1:7" x14ac:dyDescent="0.2">
      <c r="A178" s="25" t="s">
        <v>13</v>
      </c>
      <c r="B178" s="13">
        <f>'4th FY 2022'!B178</f>
        <v>8</v>
      </c>
      <c r="C178" s="13">
        <f>'4th FY 2022'!C178</f>
        <v>3</v>
      </c>
      <c r="D178" s="47">
        <f>'1st FY 2022'!D178+'2nd FY 2022'!D178+'3rd FY 2022'!D178+'4th FY 2022'!D178</f>
        <v>969126</v>
      </c>
      <c r="E178" s="47">
        <f>'1st FY 2022'!E178+'2nd FY 2022'!E178+'3rd FY 2022'!E178+'4th FY 2022'!E178</f>
        <v>681387.85000000009</v>
      </c>
      <c r="F178" s="47">
        <f>'1st FY 2022'!F178+'2nd FY 2022'!F178+'3rd FY 2022'!F178+'4th FY 2022'!F178</f>
        <v>287738.15000000002</v>
      </c>
      <c r="G178" s="47">
        <f>'1st FY 2022'!G178+'2nd FY 2022'!G178+'3rd FY 2022'!G178+'4th FY 2022'!G178</f>
        <v>74811.91</v>
      </c>
    </row>
    <row r="179" spans="1:7" x14ac:dyDescent="0.2">
      <c r="A179" s="25" t="s">
        <v>14</v>
      </c>
      <c r="B179" s="13">
        <f>'4th FY 2022'!B179</f>
        <v>288</v>
      </c>
      <c r="C179" s="13">
        <f>'4th FY 2022'!C179</f>
        <v>7</v>
      </c>
      <c r="D179" s="47">
        <f>'1st FY 2022'!D179+'2nd FY 2022'!D179+'3rd FY 2022'!D179+'4th FY 2022'!D179</f>
        <v>86020276.150000006</v>
      </c>
      <c r="E179" s="47">
        <f>'1st FY 2022'!E179+'2nd FY 2022'!E179+'3rd FY 2022'!E179+'4th FY 2022'!E179</f>
        <v>63317159.550000004</v>
      </c>
      <c r="F179" s="47">
        <f>'1st FY 2022'!F179+'2nd FY 2022'!F179+'3rd FY 2022'!F179+'4th FY 2022'!F179</f>
        <v>22703116.599999994</v>
      </c>
      <c r="G179" s="47">
        <f>'1st FY 2022'!G179+'2nd FY 2022'!G179+'3rd FY 2022'!G179+'4th FY 2022'!G179</f>
        <v>7378512.8999999994</v>
      </c>
    </row>
    <row r="180" spans="1:7" x14ac:dyDescent="0.2">
      <c r="A180" s="29" t="s">
        <v>15</v>
      </c>
      <c r="B180" s="29">
        <f t="shared" ref="B180:G180" si="20">SUM(B177:B179)</f>
        <v>316</v>
      </c>
      <c r="C180" s="29">
        <f t="shared" si="20"/>
        <v>16</v>
      </c>
      <c r="D180" s="48">
        <f t="shared" si="20"/>
        <v>89230180.850000009</v>
      </c>
      <c r="E180" s="48">
        <f t="shared" si="20"/>
        <v>65627000.400000006</v>
      </c>
      <c r="F180" s="48">
        <f t="shared" si="20"/>
        <v>23603180.449999996</v>
      </c>
      <c r="G180" s="48">
        <f t="shared" si="20"/>
        <v>7612529.4899999993</v>
      </c>
    </row>
    <row r="181" spans="1:7" x14ac:dyDescent="0.2">
      <c r="A181" s="31"/>
      <c r="B181" s="31"/>
      <c r="C181" s="31"/>
      <c r="D181" s="50"/>
      <c r="E181" s="50"/>
      <c r="F181" s="50"/>
      <c r="G181" s="50"/>
    </row>
    <row r="182" spans="1:7" ht="13.5" thickBot="1" x14ac:dyDescent="0.25">
      <c r="A182" s="23" t="s">
        <v>40</v>
      </c>
      <c r="B182" s="23"/>
      <c r="C182" s="31"/>
      <c r="D182" s="50"/>
      <c r="E182" s="50"/>
      <c r="F182" s="50"/>
      <c r="G182" s="50"/>
    </row>
    <row r="183" spans="1:7" ht="13.5" thickTop="1" x14ac:dyDescent="0.2">
      <c r="A183" s="32" t="s">
        <v>1</v>
      </c>
      <c r="B183" s="33" t="s">
        <v>2</v>
      </c>
      <c r="C183" s="33" t="s">
        <v>2</v>
      </c>
      <c r="D183" s="51" t="s">
        <v>7</v>
      </c>
      <c r="E183" s="51" t="s">
        <v>7</v>
      </c>
      <c r="F183" s="51" t="s">
        <v>5</v>
      </c>
      <c r="G183" s="52" t="s">
        <v>10</v>
      </c>
    </row>
    <row r="184" spans="1:7" ht="13.5" thickBot="1" x14ac:dyDescent="0.25">
      <c r="A184" s="35" t="s">
        <v>0</v>
      </c>
      <c r="B184" s="36" t="s">
        <v>3</v>
      </c>
      <c r="C184" s="36" t="s">
        <v>4</v>
      </c>
      <c r="D184" s="53" t="s">
        <v>8</v>
      </c>
      <c r="E184" s="53" t="s">
        <v>9</v>
      </c>
      <c r="F184" s="53" t="s">
        <v>6</v>
      </c>
      <c r="G184" s="54" t="s">
        <v>11</v>
      </c>
    </row>
    <row r="185" spans="1:7" ht="13.5" thickTop="1" x14ac:dyDescent="0.2">
      <c r="A185" s="25" t="s">
        <v>12</v>
      </c>
      <c r="B185" s="13">
        <f>'4th FY 2022'!B185</f>
        <v>42</v>
      </c>
      <c r="C185" s="13">
        <f>'4th FY 2022'!C185</f>
        <v>14</v>
      </c>
      <c r="D185" s="47">
        <f>'1st FY 2022'!D185+'2nd FY 2022'!D185+'3rd FY 2022'!D185+'4th FY 2022'!D185</f>
        <v>7965159</v>
      </c>
      <c r="E185" s="47">
        <f>'1st FY 2022'!E185+'2nd FY 2022'!E185+'3rd FY 2022'!E185+'4th FY 2022'!E185</f>
        <v>5477448.5999999996</v>
      </c>
      <c r="F185" s="47">
        <f>'1st FY 2022'!F185+'2nd FY 2022'!F185+'3rd FY 2022'!F185+'4th FY 2022'!F185</f>
        <v>2487710.4</v>
      </c>
      <c r="G185" s="47">
        <f>'1st FY 2022'!G185+'2nd FY 2022'!G185+'3rd FY 2022'!G185+'4th FY 2022'!G185</f>
        <v>646804.69999999995</v>
      </c>
    </row>
    <row r="186" spans="1:7" x14ac:dyDescent="0.2">
      <c r="A186" s="25" t="s">
        <v>13</v>
      </c>
      <c r="B186" s="13">
        <f>'4th FY 2022'!B186</f>
        <v>15</v>
      </c>
      <c r="C186" s="13">
        <f>'4th FY 2022'!C186</f>
        <v>6</v>
      </c>
      <c r="D186" s="47">
        <f>'1st FY 2022'!D186+'2nd FY 2022'!D186+'3rd FY 2022'!D186+'4th FY 2022'!D186</f>
        <v>783223</v>
      </c>
      <c r="E186" s="47">
        <f>'1st FY 2022'!E186+'2nd FY 2022'!E186+'3rd FY 2022'!E186+'4th FY 2022'!E186</f>
        <v>488455.30000000005</v>
      </c>
      <c r="F186" s="47">
        <f>'1st FY 2022'!F186+'2nd FY 2022'!F186+'3rd FY 2022'!F186+'4th FY 2022'!F186</f>
        <v>294767.69999999995</v>
      </c>
      <c r="G186" s="47">
        <f>'1st FY 2022'!G186+'2nd FY 2022'!G186+'3rd FY 2022'!G186+'4th FY 2022'!G186</f>
        <v>76639.59</v>
      </c>
    </row>
    <row r="187" spans="1:7" x14ac:dyDescent="0.2">
      <c r="A187" s="25" t="s">
        <v>17</v>
      </c>
      <c r="B187" s="13">
        <f>'4th FY 2022'!B187</f>
        <v>80</v>
      </c>
      <c r="C187" s="13">
        <f>'4th FY 2022'!C187</f>
        <v>1</v>
      </c>
      <c r="D187" s="47">
        <f>'1st FY 2022'!D187+'2nd FY 2022'!D187+'3rd FY 2022'!D187+'4th FY 2022'!D187</f>
        <v>16528453.149999999</v>
      </c>
      <c r="E187" s="47">
        <f>'1st FY 2022'!E187+'2nd FY 2022'!E187+'3rd FY 2022'!E187+'4th FY 2022'!E187</f>
        <v>12450986.6</v>
      </c>
      <c r="F187" s="47">
        <f>'1st FY 2022'!F187+'2nd FY 2022'!F187+'3rd FY 2022'!F187+'4th FY 2022'!F187</f>
        <v>4077466.55</v>
      </c>
      <c r="G187" s="47">
        <f>'1st FY 2022'!G187+'2nd FY 2022'!G187+'3rd FY 2022'!G187+'4th FY 2022'!G187</f>
        <v>733943.98</v>
      </c>
    </row>
    <row r="188" spans="1:7" x14ac:dyDescent="0.2">
      <c r="A188" s="25" t="s">
        <v>14</v>
      </c>
      <c r="B188" s="13">
        <f>'4th FY 2022'!B188</f>
        <v>223</v>
      </c>
      <c r="C188" s="13">
        <f>'4th FY 2022'!C188</f>
        <v>6</v>
      </c>
      <c r="D188" s="47">
        <f>'1st FY 2022'!D188+'2nd FY 2022'!D188+'3rd FY 2022'!D188+'4th FY 2022'!D188</f>
        <v>64951794.649999999</v>
      </c>
      <c r="E188" s="47">
        <f>'1st FY 2022'!E188+'2nd FY 2022'!E188+'3rd FY 2022'!E188+'4th FY 2022'!E188</f>
        <v>47948240.650000006</v>
      </c>
      <c r="F188" s="47">
        <f>'1st FY 2022'!F188+'2nd FY 2022'!F188+'3rd FY 2022'!F188+'4th FY 2022'!F188</f>
        <v>17003554</v>
      </c>
      <c r="G188" s="47">
        <f>'1st FY 2022'!G188+'2nd FY 2022'!G188+'3rd FY 2022'!G188+'4th FY 2022'!G188</f>
        <v>5526155.0500000007</v>
      </c>
    </row>
    <row r="189" spans="1:7" x14ac:dyDescent="0.2">
      <c r="A189" s="29" t="s">
        <v>15</v>
      </c>
      <c r="B189" s="29">
        <f t="shared" ref="B189:G189" si="21">SUM(B185:B188)</f>
        <v>360</v>
      </c>
      <c r="C189" s="29">
        <f t="shared" si="21"/>
        <v>27</v>
      </c>
      <c r="D189" s="48">
        <f t="shared" si="21"/>
        <v>90228629.799999997</v>
      </c>
      <c r="E189" s="48">
        <f t="shared" si="21"/>
        <v>66365131.150000006</v>
      </c>
      <c r="F189" s="48">
        <f t="shared" si="21"/>
        <v>23863498.649999999</v>
      </c>
      <c r="G189" s="48">
        <f t="shared" si="21"/>
        <v>6983543.3200000003</v>
      </c>
    </row>
    <row r="190" spans="1:7" x14ac:dyDescent="0.2">
      <c r="A190" s="31"/>
      <c r="B190" s="31"/>
      <c r="C190" s="31"/>
      <c r="D190" s="50"/>
      <c r="E190" s="50"/>
      <c r="F190" s="50"/>
      <c r="G190" s="50"/>
    </row>
    <row r="191" spans="1:7" ht="13.5" thickBot="1" x14ac:dyDescent="0.25">
      <c r="A191" s="23" t="s">
        <v>41</v>
      </c>
      <c r="B191" s="23"/>
      <c r="C191" s="31"/>
      <c r="D191" s="50"/>
      <c r="E191" s="50"/>
      <c r="F191" s="50"/>
      <c r="G191" s="50"/>
    </row>
    <row r="192" spans="1:7" ht="13.5" thickTop="1" x14ac:dyDescent="0.2">
      <c r="A192" s="32"/>
      <c r="B192" s="33" t="s">
        <v>2</v>
      </c>
      <c r="C192" s="33" t="s">
        <v>2</v>
      </c>
      <c r="D192" s="51" t="s">
        <v>7</v>
      </c>
      <c r="E192" s="51" t="s">
        <v>7</v>
      </c>
      <c r="F192" s="51" t="s">
        <v>5</v>
      </c>
      <c r="G192" s="52" t="s">
        <v>10</v>
      </c>
    </row>
    <row r="193" spans="1:7" ht="13.5" thickBot="1" x14ac:dyDescent="0.25">
      <c r="A193" s="35" t="s">
        <v>0</v>
      </c>
      <c r="B193" s="36" t="s">
        <v>3</v>
      </c>
      <c r="C193" s="36" t="s">
        <v>4</v>
      </c>
      <c r="D193" s="53" t="s">
        <v>8</v>
      </c>
      <c r="E193" s="53" t="s">
        <v>9</v>
      </c>
      <c r="F193" s="53" t="s">
        <v>6</v>
      </c>
      <c r="G193" s="54" t="s">
        <v>11</v>
      </c>
    </row>
    <row r="194" spans="1:7" ht="13.5" thickTop="1" x14ac:dyDescent="0.2">
      <c r="A194" s="25" t="s">
        <v>12</v>
      </c>
      <c r="B194" s="13">
        <f>'4th FY 2022'!B194</f>
        <v>69</v>
      </c>
      <c r="C194" s="13">
        <f>'4th FY 2022'!C194</f>
        <v>23</v>
      </c>
      <c r="D194" s="47">
        <f>'1st FY 2022'!D194+'2nd FY 2022'!D194+'3rd FY 2022'!D194+'4th FY 2022'!D194</f>
        <v>8251333</v>
      </c>
      <c r="E194" s="47">
        <f>'1st FY 2022'!E194+'2nd FY 2022'!E194+'3rd FY 2022'!E194+'4th FY 2022'!E194</f>
        <v>5876165.2999999998</v>
      </c>
      <c r="F194" s="47">
        <f>'1st FY 2022'!F194+'2nd FY 2022'!F194+'3rd FY 2022'!F194+'4th FY 2022'!F194</f>
        <v>2375167.7000000002</v>
      </c>
      <c r="G194" s="47">
        <f>'1st FY 2022'!G194+'2nd FY 2022'!G194+'3rd FY 2022'!G194+'4th FY 2022'!G194</f>
        <v>617543.6</v>
      </c>
    </row>
    <row r="195" spans="1:7" x14ac:dyDescent="0.2">
      <c r="A195" s="25" t="s">
        <v>13</v>
      </c>
      <c r="B195" s="13">
        <f>'4th FY 2022'!B195</f>
        <v>30</v>
      </c>
      <c r="C195" s="13">
        <f>'4th FY 2022'!C195</f>
        <v>10</v>
      </c>
      <c r="D195" s="47">
        <f>'1st FY 2022'!D195+'2nd FY 2022'!D195+'3rd FY 2022'!D195+'4th FY 2022'!D195</f>
        <v>5029487.5</v>
      </c>
      <c r="E195" s="47">
        <f>'1st FY 2022'!E195+'2nd FY 2022'!E195+'3rd FY 2022'!E195+'4th FY 2022'!E195</f>
        <v>3437657.45</v>
      </c>
      <c r="F195" s="47">
        <f>'1st FY 2022'!F195+'2nd FY 2022'!F195+'3rd FY 2022'!F195+'4th FY 2022'!F195</f>
        <v>1591830.0499999998</v>
      </c>
      <c r="G195" s="47">
        <f>'1st FY 2022'!G195+'2nd FY 2022'!G195+'3rd FY 2022'!G195+'4th FY 2022'!G195</f>
        <v>413875.81000000006</v>
      </c>
    </row>
    <row r="196" spans="1:7" x14ac:dyDescent="0.2">
      <c r="A196" s="25" t="s">
        <v>17</v>
      </c>
      <c r="B196" s="13">
        <f>'4th FY 2022'!B196</f>
        <v>29</v>
      </c>
      <c r="C196" s="13">
        <f>'4th FY 2022'!C196</f>
        <v>1</v>
      </c>
      <c r="D196" s="47">
        <f>'1st FY 2022'!D196+'2nd FY 2022'!D196+'3rd FY 2022'!D196+'4th FY 2022'!D196</f>
        <v>482178</v>
      </c>
      <c r="E196" s="47">
        <f>'1st FY 2022'!E196+'2nd FY 2022'!E196+'3rd FY 2022'!E196+'4th FY 2022'!E196</f>
        <v>324266.3</v>
      </c>
      <c r="F196" s="47">
        <f>'1st FY 2022'!F196+'2nd FY 2022'!F196+'3rd FY 2022'!F196+'4th FY 2022'!F196</f>
        <v>157911.70000000001</v>
      </c>
      <c r="G196" s="47">
        <f>'1st FY 2022'!G196+'2nd FY 2022'!G196+'3rd FY 2022'!G196+'4th FY 2022'!G196</f>
        <v>28424.11</v>
      </c>
    </row>
    <row r="197" spans="1:7" x14ac:dyDescent="0.2">
      <c r="A197" s="25" t="s">
        <v>14</v>
      </c>
      <c r="B197" s="13">
        <f>'4th FY 2022'!B197</f>
        <v>385</v>
      </c>
      <c r="C197" s="13">
        <f>'4th FY 2022'!C197</f>
        <v>9</v>
      </c>
      <c r="D197" s="47">
        <f>'1st FY 2022'!D197+'2nd FY 2022'!D197+'3rd FY 2022'!D197+'4th FY 2022'!D197</f>
        <v>100570494.3</v>
      </c>
      <c r="E197" s="47">
        <f>'1st FY 2022'!E197+'2nd FY 2022'!E197+'3rd FY 2022'!E197+'4th FY 2022'!E197</f>
        <v>72109038.699999988</v>
      </c>
      <c r="F197" s="47">
        <f>'1st FY 2022'!F197+'2nd FY 2022'!F197+'3rd FY 2022'!F197+'4th FY 2022'!F197</f>
        <v>28461455.600000005</v>
      </c>
      <c r="G197" s="47">
        <f>'1st FY 2022'!G197+'2nd FY 2022'!G197+'3rd FY 2022'!G197+'4th FY 2022'!G197</f>
        <v>9249973.0799999982</v>
      </c>
    </row>
    <row r="198" spans="1:7" x14ac:dyDescent="0.2">
      <c r="A198" s="29" t="s">
        <v>15</v>
      </c>
      <c r="B198" s="29">
        <f t="shared" ref="B198:G198" si="22">SUM(B194:B197)</f>
        <v>513</v>
      </c>
      <c r="C198" s="29">
        <f t="shared" si="22"/>
        <v>43</v>
      </c>
      <c r="D198" s="48">
        <f t="shared" si="22"/>
        <v>114333492.8</v>
      </c>
      <c r="E198" s="48">
        <f t="shared" si="22"/>
        <v>81747127.749999985</v>
      </c>
      <c r="F198" s="48">
        <f t="shared" si="22"/>
        <v>32586365.050000004</v>
      </c>
      <c r="G198" s="48">
        <f t="shared" si="22"/>
        <v>10309816.599999998</v>
      </c>
    </row>
    <row r="199" spans="1:7" x14ac:dyDescent="0.2">
      <c r="A199" s="31"/>
      <c r="B199" s="31"/>
      <c r="C199" s="31"/>
      <c r="D199" s="50"/>
      <c r="E199" s="50"/>
      <c r="F199" s="50"/>
      <c r="G199" s="50"/>
    </row>
    <row r="200" spans="1:7" ht="13.5" thickBot="1" x14ac:dyDescent="0.25">
      <c r="A200" s="23" t="s">
        <v>42</v>
      </c>
      <c r="B200" s="23"/>
      <c r="C200" s="31"/>
      <c r="D200" s="50"/>
      <c r="E200" s="50"/>
      <c r="F200" s="50"/>
      <c r="G200" s="50"/>
    </row>
    <row r="201" spans="1:7" ht="13.5" thickTop="1" x14ac:dyDescent="0.2">
      <c r="A201" s="32" t="s">
        <v>1</v>
      </c>
      <c r="B201" s="33" t="s">
        <v>2</v>
      </c>
      <c r="C201" s="33" t="s">
        <v>2</v>
      </c>
      <c r="D201" s="51" t="s">
        <v>7</v>
      </c>
      <c r="E201" s="51" t="s">
        <v>7</v>
      </c>
      <c r="F201" s="51" t="s">
        <v>5</v>
      </c>
      <c r="G201" s="52" t="s">
        <v>10</v>
      </c>
    </row>
    <row r="202" spans="1:7" ht="13.5" thickBot="1" x14ac:dyDescent="0.25">
      <c r="A202" s="35" t="s">
        <v>0</v>
      </c>
      <c r="B202" s="36" t="s">
        <v>3</v>
      </c>
      <c r="C202" s="36" t="s">
        <v>4</v>
      </c>
      <c r="D202" s="53" t="s">
        <v>8</v>
      </c>
      <c r="E202" s="53" t="s">
        <v>9</v>
      </c>
      <c r="F202" s="53" t="s">
        <v>6</v>
      </c>
      <c r="G202" s="54" t="s">
        <v>11</v>
      </c>
    </row>
    <row r="203" spans="1:7" ht="13.5" thickTop="1" x14ac:dyDescent="0.2">
      <c r="A203" s="25" t="s">
        <v>12</v>
      </c>
      <c r="B203" s="13">
        <f>'4th FY 2022'!B203</f>
        <v>112</v>
      </c>
      <c r="C203" s="13">
        <f>'4th FY 2022'!C203</f>
        <v>38</v>
      </c>
      <c r="D203" s="47">
        <f>'1st FY 2022'!D203+'2nd FY 2022'!D203+'3rd FY 2022'!D203+'4th FY 2022'!D203</f>
        <v>12047385.25</v>
      </c>
      <c r="E203" s="47">
        <f>'1st FY 2022'!E203+'2nd FY 2022'!E203+'3rd FY 2022'!E203+'4th FY 2022'!E203</f>
        <v>8392386.0500000007</v>
      </c>
      <c r="F203" s="47">
        <f>'1st FY 2022'!F203+'2nd FY 2022'!F203+'3rd FY 2022'!F203+'4th FY 2022'!F203</f>
        <v>3654999.1999999997</v>
      </c>
      <c r="G203" s="47">
        <f>'1st FY 2022'!G203+'2nd FY 2022'!G203+'3rd FY 2022'!G203+'4th FY 2022'!G203</f>
        <v>950299.78999999992</v>
      </c>
    </row>
    <row r="204" spans="1:7" x14ac:dyDescent="0.2">
      <c r="A204" s="25" t="s">
        <v>13</v>
      </c>
      <c r="B204" s="13">
        <f>'4th FY 2022'!B204</f>
        <v>44</v>
      </c>
      <c r="C204" s="13">
        <f>'4th FY 2022'!C204</f>
        <v>15</v>
      </c>
      <c r="D204" s="47">
        <f>'1st FY 2022'!D204+'2nd FY 2022'!D204+'3rd FY 2022'!D204+'4th FY 2022'!D204</f>
        <v>4071814</v>
      </c>
      <c r="E204" s="47">
        <f>'1st FY 2022'!E204+'2nd FY 2022'!E204+'3rd FY 2022'!E204+'4th FY 2022'!E204</f>
        <v>2982216.15</v>
      </c>
      <c r="F204" s="47">
        <f>'1st FY 2022'!F204+'2nd FY 2022'!F204+'3rd FY 2022'!F204+'4th FY 2022'!F204</f>
        <v>1089597.8500000001</v>
      </c>
      <c r="G204" s="47">
        <f>'1st FY 2022'!G204+'2nd FY 2022'!G204+'3rd FY 2022'!G204+'4th FY 2022'!G204</f>
        <v>283295.44</v>
      </c>
    </row>
    <row r="205" spans="1:7" x14ac:dyDescent="0.2">
      <c r="A205" s="25" t="s">
        <v>16</v>
      </c>
      <c r="B205" s="13">
        <f>'4th FY 2022'!B205</f>
        <v>12</v>
      </c>
      <c r="C205" s="13">
        <f>'4th FY 2022'!C205</f>
        <v>1</v>
      </c>
      <c r="D205" s="47">
        <f>'1st FY 2022'!D205+'2nd FY 2022'!D205+'3rd FY 2022'!D205+'4th FY 2022'!D205</f>
        <v>1396421</v>
      </c>
      <c r="E205" s="47">
        <f>'1st FY 2022'!E205+'2nd FY 2022'!E205+'3rd FY 2022'!E205+'4th FY 2022'!E205</f>
        <v>1046759</v>
      </c>
      <c r="F205" s="47">
        <f>'1st FY 2022'!F205+'2nd FY 2022'!F205+'3rd FY 2022'!F205+'4th FY 2022'!F205</f>
        <v>349662</v>
      </c>
      <c r="G205" s="47">
        <f>'1st FY 2022'!G205+'2nd FY 2022'!G205+'3rd FY 2022'!G205+'4th FY 2022'!G205</f>
        <v>90912.13</v>
      </c>
    </row>
    <row r="206" spans="1:7" x14ac:dyDescent="0.2">
      <c r="A206" s="25" t="s">
        <v>17</v>
      </c>
      <c r="B206" s="13">
        <f>'4th FY 2022'!B206</f>
        <v>99</v>
      </c>
      <c r="C206" s="13">
        <f>'4th FY 2022'!C206</f>
        <v>2</v>
      </c>
      <c r="D206" s="47">
        <f>'1st FY 2022'!D206+'2nd FY 2022'!D206+'3rd FY 2022'!D206+'4th FY 2022'!D206</f>
        <v>7539347</v>
      </c>
      <c r="E206" s="47">
        <f>'1st FY 2022'!E206+'2nd FY 2022'!E206+'3rd FY 2022'!E206+'4th FY 2022'!E206</f>
        <v>5481030.4000000004</v>
      </c>
      <c r="F206" s="47">
        <f>'1st FY 2022'!F206+'2nd FY 2022'!F206+'3rd FY 2022'!F206+'4th FY 2022'!F206</f>
        <v>2058316.5999999999</v>
      </c>
      <c r="G206" s="47">
        <f>'1st FY 2022'!G206+'2nd FY 2022'!G206+'3rd FY 2022'!G206+'4th FY 2022'!G206</f>
        <v>370496.99000000005</v>
      </c>
    </row>
    <row r="207" spans="1:7" x14ac:dyDescent="0.2">
      <c r="A207" s="25" t="s">
        <v>14</v>
      </c>
      <c r="B207" s="13">
        <f>'4th FY 2022'!B207</f>
        <v>677</v>
      </c>
      <c r="C207" s="13">
        <f>'4th FY 2022'!C207</f>
        <v>16</v>
      </c>
      <c r="D207" s="47">
        <f>'1st FY 2022'!D207+'2nd FY 2022'!D207+'3rd FY 2022'!D207+'4th FY 2022'!D207</f>
        <v>247795784.75</v>
      </c>
      <c r="E207" s="47">
        <f>'1st FY 2022'!E207+'2nd FY 2022'!E207+'3rd FY 2022'!E207+'4th FY 2022'!E207</f>
        <v>180866417.94999999</v>
      </c>
      <c r="F207" s="47">
        <f>'1st FY 2022'!F207+'2nd FY 2022'!F207+'3rd FY 2022'!F207+'4th FY 2022'!F207</f>
        <v>66929366.800000004</v>
      </c>
      <c r="G207" s="47">
        <f>'1st FY 2022'!G207+'2nd FY 2022'!G207+'3rd FY 2022'!G207+'4th FY 2022'!G207</f>
        <v>21752044.210000001</v>
      </c>
    </row>
    <row r="208" spans="1:7" x14ac:dyDescent="0.2">
      <c r="A208" s="29" t="s">
        <v>15</v>
      </c>
      <c r="B208" s="29">
        <f t="shared" ref="B208:G208" si="23">SUM(B203:B207)</f>
        <v>944</v>
      </c>
      <c r="C208" s="29">
        <f t="shared" si="23"/>
        <v>72</v>
      </c>
      <c r="D208" s="48">
        <f t="shared" si="23"/>
        <v>272850752</v>
      </c>
      <c r="E208" s="48">
        <f t="shared" si="23"/>
        <v>198768809.54999998</v>
      </c>
      <c r="F208" s="48">
        <f t="shared" si="23"/>
        <v>74081942.450000003</v>
      </c>
      <c r="G208" s="48">
        <f t="shared" si="23"/>
        <v>23447048.560000002</v>
      </c>
    </row>
    <row r="209" spans="1:7" x14ac:dyDescent="0.2">
      <c r="A209" s="31"/>
      <c r="B209" s="31"/>
      <c r="C209" s="31"/>
      <c r="D209" s="50"/>
      <c r="E209" s="50"/>
      <c r="F209" s="50"/>
      <c r="G209" s="50"/>
    </row>
    <row r="210" spans="1:7" ht="13.5" thickBot="1" x14ac:dyDescent="0.25">
      <c r="A210" s="23" t="s">
        <v>43</v>
      </c>
      <c r="B210" s="23"/>
      <c r="C210" s="31"/>
      <c r="D210" s="50"/>
      <c r="E210" s="50"/>
      <c r="F210" s="50"/>
      <c r="G210" s="50"/>
    </row>
    <row r="211" spans="1:7" ht="13.5" thickTop="1" x14ac:dyDescent="0.2">
      <c r="A211" s="32" t="s">
        <v>1</v>
      </c>
      <c r="B211" s="33" t="s">
        <v>2</v>
      </c>
      <c r="C211" s="33" t="s">
        <v>2</v>
      </c>
      <c r="D211" s="51" t="s">
        <v>7</v>
      </c>
      <c r="E211" s="51" t="s">
        <v>7</v>
      </c>
      <c r="F211" s="51" t="s">
        <v>5</v>
      </c>
      <c r="G211" s="52" t="s">
        <v>10</v>
      </c>
    </row>
    <row r="212" spans="1:7" ht="13.5" thickBot="1" x14ac:dyDescent="0.25">
      <c r="A212" s="35" t="s">
        <v>0</v>
      </c>
      <c r="B212" s="36" t="s">
        <v>3</v>
      </c>
      <c r="C212" s="36" t="s">
        <v>4</v>
      </c>
      <c r="D212" s="53" t="s">
        <v>8</v>
      </c>
      <c r="E212" s="53" t="s">
        <v>9</v>
      </c>
      <c r="F212" s="53" t="s">
        <v>6</v>
      </c>
      <c r="G212" s="54" t="s">
        <v>11</v>
      </c>
    </row>
    <row r="213" spans="1:7" ht="13.5" thickTop="1" x14ac:dyDescent="0.2">
      <c r="A213" s="25" t="s">
        <v>12</v>
      </c>
      <c r="B213" s="13">
        <f>'4th FY 2022'!B213</f>
        <v>88</v>
      </c>
      <c r="C213" s="13">
        <f>'4th FY 2022'!C213</f>
        <v>30</v>
      </c>
      <c r="D213" s="47">
        <f>'1st FY 2022'!D213+'2nd FY 2022'!D213+'3rd FY 2022'!D213+'4th FY 2022'!D213</f>
        <v>10943170</v>
      </c>
      <c r="E213" s="47">
        <f>'1st FY 2022'!E213+'2nd FY 2022'!E213+'3rd FY 2022'!E213+'4th FY 2022'!E213</f>
        <v>7494460.6500000004</v>
      </c>
      <c r="F213" s="47">
        <f>'1st FY 2022'!F213+'2nd FY 2022'!F213+'3rd FY 2022'!F213+'4th FY 2022'!F213</f>
        <v>3448709.35</v>
      </c>
      <c r="G213" s="47">
        <f>'1st FY 2022'!G213+'2nd FY 2022'!G213+'3rd FY 2022'!G213+'4th FY 2022'!G213</f>
        <v>896664.42999999993</v>
      </c>
    </row>
    <row r="214" spans="1:7" x14ac:dyDescent="0.2">
      <c r="A214" s="25" t="s">
        <v>13</v>
      </c>
      <c r="B214" s="13">
        <f>'4th FY 2022'!B214</f>
        <v>12</v>
      </c>
      <c r="C214" s="13">
        <f>'4th FY 2022'!C214</f>
        <v>4</v>
      </c>
      <c r="D214" s="47">
        <f>'1st FY 2022'!D214+'2nd FY 2022'!D214+'3rd FY 2022'!D214+'4th FY 2022'!D214</f>
        <v>381117</v>
      </c>
      <c r="E214" s="47">
        <f>'1st FY 2022'!E214+'2nd FY 2022'!E214+'3rd FY 2022'!E214+'4th FY 2022'!E214</f>
        <v>275747.90000000002</v>
      </c>
      <c r="F214" s="47">
        <f>'1st FY 2022'!F214+'2nd FY 2022'!F214+'3rd FY 2022'!F214+'4th FY 2022'!F214</f>
        <v>105369.1</v>
      </c>
      <c r="G214" s="47">
        <f>'1st FY 2022'!G214+'2nd FY 2022'!G214+'3rd FY 2022'!G214+'4th FY 2022'!G214</f>
        <v>27395.97</v>
      </c>
    </row>
    <row r="215" spans="1:7" x14ac:dyDescent="0.2">
      <c r="A215" s="25" t="s">
        <v>16</v>
      </c>
      <c r="B215" s="13">
        <f>'4th FY 2022'!B215</f>
        <v>6</v>
      </c>
      <c r="C215" s="13">
        <f>'4th FY 2022'!C215</f>
        <v>1</v>
      </c>
      <c r="D215" s="47">
        <f>'1st FY 2022'!D215+'2nd FY 2022'!D215+'3rd FY 2022'!D215+'4th FY 2022'!D215</f>
        <v>194766</v>
      </c>
      <c r="E215" s="47">
        <f>'1st FY 2022'!E215+'2nd FY 2022'!E215+'3rd FY 2022'!E215+'4th FY 2022'!E215</f>
        <v>119339.49999999999</v>
      </c>
      <c r="F215" s="47">
        <f>'1st FY 2022'!F215+'2nd FY 2022'!F215+'3rd FY 2022'!F215+'4th FY 2022'!F215</f>
        <v>75426.5</v>
      </c>
      <c r="G215" s="47">
        <f>'1st FY 2022'!G215+'2nd FY 2022'!G215+'3rd FY 2022'!G215+'4th FY 2022'!G215</f>
        <v>19610.900000000001</v>
      </c>
    </row>
    <row r="216" spans="1:7" x14ac:dyDescent="0.2">
      <c r="A216" s="25" t="s">
        <v>14</v>
      </c>
      <c r="B216" s="13">
        <f>'4th FY 2022'!B216</f>
        <v>190</v>
      </c>
      <c r="C216" s="13">
        <f>'4th FY 2022'!C216</f>
        <v>5</v>
      </c>
      <c r="D216" s="47">
        <f>'1st FY 2022'!D216+'2nd FY 2022'!D216+'3rd FY 2022'!D216+'4th FY 2022'!D216</f>
        <v>43107271</v>
      </c>
      <c r="E216" s="47">
        <f>'1st FY 2022'!E216+'2nd FY 2022'!E216+'3rd FY 2022'!E216+'4th FY 2022'!E216</f>
        <v>30906944.549999997</v>
      </c>
      <c r="F216" s="47">
        <f>'1st FY 2022'!F216+'2nd FY 2022'!F216+'3rd FY 2022'!F216+'4th FY 2022'!F216</f>
        <v>12200326.450000001</v>
      </c>
      <c r="G216" s="47">
        <f>'1st FY 2022'!G216+'2nd FY 2022'!G216+'3rd FY 2022'!G216+'4th FY 2022'!G216</f>
        <v>3965106.1</v>
      </c>
    </row>
    <row r="217" spans="1:7" x14ac:dyDescent="0.2">
      <c r="A217" s="29" t="s">
        <v>15</v>
      </c>
      <c r="B217" s="29">
        <f t="shared" ref="B217:G217" si="24">SUM(B213:B216)</f>
        <v>296</v>
      </c>
      <c r="C217" s="29">
        <f t="shared" si="24"/>
        <v>40</v>
      </c>
      <c r="D217" s="48">
        <f t="shared" si="24"/>
        <v>54626324</v>
      </c>
      <c r="E217" s="48">
        <f t="shared" si="24"/>
        <v>38796492.599999994</v>
      </c>
      <c r="F217" s="48">
        <f t="shared" si="24"/>
        <v>15829831.400000002</v>
      </c>
      <c r="G217" s="48">
        <f t="shared" si="24"/>
        <v>4908777.4000000004</v>
      </c>
    </row>
    <row r="218" spans="1:7" x14ac:dyDescent="0.2">
      <c r="A218" s="31"/>
      <c r="B218" s="31"/>
      <c r="C218" s="31"/>
      <c r="D218" s="50"/>
      <c r="E218" s="50"/>
      <c r="F218" s="50"/>
      <c r="G218" s="50"/>
    </row>
    <row r="219" spans="1:7" ht="13.5" thickBot="1" x14ac:dyDescent="0.25">
      <c r="A219" s="23" t="s">
        <v>44</v>
      </c>
      <c r="B219" s="23"/>
      <c r="C219" s="31"/>
      <c r="D219" s="50"/>
      <c r="E219" s="50"/>
      <c r="F219" s="50"/>
      <c r="G219" s="50"/>
    </row>
    <row r="220" spans="1:7" ht="13.5" thickTop="1" x14ac:dyDescent="0.2">
      <c r="A220" s="32" t="s">
        <v>1</v>
      </c>
      <c r="B220" s="33" t="s">
        <v>2</v>
      </c>
      <c r="C220" s="33" t="s">
        <v>2</v>
      </c>
      <c r="D220" s="51" t="s">
        <v>7</v>
      </c>
      <c r="E220" s="51" t="s">
        <v>7</v>
      </c>
      <c r="F220" s="51" t="s">
        <v>5</v>
      </c>
      <c r="G220" s="52" t="s">
        <v>10</v>
      </c>
    </row>
    <row r="221" spans="1:7" ht="13.5" thickBot="1" x14ac:dyDescent="0.25">
      <c r="A221" s="35" t="s">
        <v>0</v>
      </c>
      <c r="B221" s="36" t="s">
        <v>3</v>
      </c>
      <c r="C221" s="36" t="s">
        <v>4</v>
      </c>
      <c r="D221" s="53" t="s">
        <v>8</v>
      </c>
      <c r="E221" s="53" t="s">
        <v>9</v>
      </c>
      <c r="F221" s="53" t="s">
        <v>6</v>
      </c>
      <c r="G221" s="54" t="s">
        <v>11</v>
      </c>
    </row>
    <row r="222" spans="1:7" ht="13.5" thickTop="1" x14ac:dyDescent="0.2">
      <c r="A222" s="25" t="s">
        <v>12</v>
      </c>
      <c r="B222" s="13">
        <f>'4th FY 2022'!B222</f>
        <v>9</v>
      </c>
      <c r="C222" s="13">
        <f>'4th FY 2022'!C222</f>
        <v>3</v>
      </c>
      <c r="D222" s="47">
        <f>'1st FY 2022'!D222+'2nd FY 2022'!D222+'3rd FY 2022'!D222+'4th FY 2022'!D222</f>
        <v>877148</v>
      </c>
      <c r="E222" s="47">
        <f>'1st FY 2022'!E222+'2nd FY 2022'!E222+'3rd FY 2022'!E222+'4th FY 2022'!E222</f>
        <v>558168.1</v>
      </c>
      <c r="F222" s="47">
        <f>'1st FY 2022'!F222+'2nd FY 2022'!F222+'3rd FY 2022'!F222+'4th FY 2022'!F222</f>
        <v>318979.90000000002</v>
      </c>
      <c r="G222" s="47">
        <f>'1st FY 2022'!G222+'2nd FY 2022'!G222+'3rd FY 2022'!G222+'4th FY 2022'!G222</f>
        <v>82934.78</v>
      </c>
    </row>
    <row r="223" spans="1:7" x14ac:dyDescent="0.2">
      <c r="A223" s="25" t="s">
        <v>13</v>
      </c>
      <c r="B223" s="13">
        <f>'4th FY 2022'!B223</f>
        <v>12</v>
      </c>
      <c r="C223" s="13">
        <f>'4th FY 2022'!C223</f>
        <v>4</v>
      </c>
      <c r="D223" s="47">
        <f>'1st FY 2022'!D223+'2nd FY 2022'!D223+'3rd FY 2022'!D223+'4th FY 2022'!D223</f>
        <v>1271362</v>
      </c>
      <c r="E223" s="47">
        <f>'1st FY 2022'!E223+'2nd FY 2022'!E223+'3rd FY 2022'!E223+'4th FY 2022'!E223</f>
        <v>836931.1</v>
      </c>
      <c r="F223" s="47">
        <f>'1st FY 2022'!F223+'2nd FY 2022'!F223+'3rd FY 2022'!F223+'4th FY 2022'!F223</f>
        <v>434430.9</v>
      </c>
      <c r="G223" s="47">
        <f>'1st FY 2022'!G223+'2nd FY 2022'!G223+'3rd FY 2022'!G223+'4th FY 2022'!G223</f>
        <v>112952.04000000001</v>
      </c>
    </row>
    <row r="224" spans="1:7" x14ac:dyDescent="0.2">
      <c r="A224" s="29" t="s">
        <v>15</v>
      </c>
      <c r="B224" s="29">
        <f t="shared" ref="B224:G224" si="25">SUM(B222:B223)</f>
        <v>21</v>
      </c>
      <c r="C224" s="29">
        <f t="shared" si="25"/>
        <v>7</v>
      </c>
      <c r="D224" s="48">
        <f t="shared" si="25"/>
        <v>2148510</v>
      </c>
      <c r="E224" s="48">
        <f t="shared" si="25"/>
        <v>1395099.2</v>
      </c>
      <c r="F224" s="48">
        <f t="shared" si="25"/>
        <v>753410.8</v>
      </c>
      <c r="G224" s="48">
        <f t="shared" si="25"/>
        <v>195886.82</v>
      </c>
    </row>
    <row r="225" spans="1:7" x14ac:dyDescent="0.2">
      <c r="A225" s="31"/>
      <c r="B225" s="31"/>
      <c r="C225" s="31"/>
      <c r="D225" s="50"/>
      <c r="E225" s="50"/>
      <c r="F225" s="50"/>
      <c r="G225" s="50"/>
    </row>
    <row r="226" spans="1:7" ht="13.5" thickBot="1" x14ac:dyDescent="0.25">
      <c r="A226" s="23" t="s">
        <v>45</v>
      </c>
      <c r="B226" s="23"/>
      <c r="C226" s="31"/>
      <c r="D226" s="50"/>
      <c r="E226" s="50"/>
      <c r="F226" s="50"/>
      <c r="G226" s="50"/>
    </row>
    <row r="227" spans="1:7" ht="13.5" thickTop="1" x14ac:dyDescent="0.2">
      <c r="A227" s="32" t="s">
        <v>1</v>
      </c>
      <c r="B227" s="33" t="s">
        <v>2</v>
      </c>
      <c r="C227" s="33" t="s">
        <v>2</v>
      </c>
      <c r="D227" s="51" t="s">
        <v>7</v>
      </c>
      <c r="E227" s="51" t="s">
        <v>7</v>
      </c>
      <c r="F227" s="51" t="s">
        <v>5</v>
      </c>
      <c r="G227" s="52" t="s">
        <v>10</v>
      </c>
    </row>
    <row r="228" spans="1:7" ht="13.5" thickBot="1" x14ac:dyDescent="0.25">
      <c r="A228" s="35" t="s">
        <v>0</v>
      </c>
      <c r="B228" s="36" t="s">
        <v>3</v>
      </c>
      <c r="C228" s="36" t="s">
        <v>4</v>
      </c>
      <c r="D228" s="53" t="s">
        <v>8</v>
      </c>
      <c r="E228" s="53" t="s">
        <v>9</v>
      </c>
      <c r="F228" s="53" t="s">
        <v>6</v>
      </c>
      <c r="G228" s="54" t="s">
        <v>11</v>
      </c>
    </row>
    <row r="229" spans="1:7" ht="13.5" thickTop="1" x14ac:dyDescent="0.2">
      <c r="A229" s="25" t="s">
        <v>12</v>
      </c>
      <c r="B229" s="13">
        <f>'4th FY 2022'!B229</f>
        <v>145</v>
      </c>
      <c r="C229" s="13">
        <f>'4th FY 2022'!C229</f>
        <v>49</v>
      </c>
      <c r="D229" s="47">
        <f>'1st FY 2022'!D229+'2nd FY 2022'!D229+'3rd FY 2022'!D229+'4th FY 2022'!D229</f>
        <v>24342387</v>
      </c>
      <c r="E229" s="47">
        <f>'1st FY 2022'!E229+'2nd FY 2022'!E229+'3rd FY 2022'!E229+'4th FY 2022'!E229</f>
        <v>17144663.25</v>
      </c>
      <c r="F229" s="47">
        <f>'1st FY 2022'!F229+'2nd FY 2022'!F229+'3rd FY 2022'!F229+'4th FY 2022'!F229</f>
        <v>7197723.75</v>
      </c>
      <c r="G229" s="47">
        <f>'1st FY 2022'!G229+'2nd FY 2022'!G229+'3rd FY 2022'!G229+'4th FY 2022'!G229</f>
        <v>1871408.1800000002</v>
      </c>
    </row>
    <row r="230" spans="1:7" x14ac:dyDescent="0.2">
      <c r="A230" s="25" t="s">
        <v>13</v>
      </c>
      <c r="B230" s="13">
        <f>'4th FY 2022'!B230</f>
        <v>94</v>
      </c>
      <c r="C230" s="13">
        <f>'4th FY 2022'!C230</f>
        <v>32</v>
      </c>
      <c r="D230" s="47">
        <f>'1st FY 2022'!D230+'2nd FY 2022'!D230+'3rd FY 2022'!D230+'4th FY 2022'!D230</f>
        <v>12457354</v>
      </c>
      <c r="E230" s="47">
        <f>'1st FY 2022'!E230+'2nd FY 2022'!E230+'3rd FY 2022'!E230+'4th FY 2022'!E230</f>
        <v>8854782.0999999996</v>
      </c>
      <c r="F230" s="47">
        <f>'1st FY 2022'!F230+'2nd FY 2022'!F230+'3rd FY 2022'!F230+'4th FY 2022'!F230</f>
        <v>3602571.9</v>
      </c>
      <c r="G230" s="47">
        <f>'1st FY 2022'!G230+'2nd FY 2022'!G230+'3rd FY 2022'!G230+'4th FY 2022'!G230</f>
        <v>936668.7</v>
      </c>
    </row>
    <row r="231" spans="1:7" x14ac:dyDescent="0.2">
      <c r="A231" s="25" t="s">
        <v>16</v>
      </c>
      <c r="B231" s="13">
        <f>'4th FY 2022'!B231</f>
        <v>3</v>
      </c>
      <c r="C231" s="13">
        <f>'4th FY 2022'!C231</f>
        <v>1</v>
      </c>
      <c r="D231" s="47">
        <f>'1st FY 2022'!D231+'2nd FY 2022'!D231+'3rd FY 2022'!D231+'4th FY 2022'!D231</f>
        <v>189260</v>
      </c>
      <c r="E231" s="47">
        <f>'1st FY 2022'!E231+'2nd FY 2022'!E231+'3rd FY 2022'!E231+'4th FY 2022'!E231</f>
        <v>131105.09999999998</v>
      </c>
      <c r="F231" s="47">
        <f>'1st FY 2022'!F231+'2nd FY 2022'!F231+'3rd FY 2022'!F231+'4th FY 2022'!F231</f>
        <v>58154.900000000009</v>
      </c>
      <c r="G231" s="47">
        <f>'1st FY 2022'!G231+'2nd FY 2022'!G231+'3rd FY 2022'!G231+'4th FY 2022'!G231</f>
        <v>15120.27</v>
      </c>
    </row>
    <row r="232" spans="1:7" x14ac:dyDescent="0.2">
      <c r="A232" s="25" t="s">
        <v>17</v>
      </c>
      <c r="B232" s="13">
        <f>'4th FY 2022'!B232</f>
        <v>0</v>
      </c>
      <c r="C232" s="13">
        <f>'4th FY 2022'!C232</f>
        <v>0</v>
      </c>
      <c r="D232" s="47">
        <f>'1st FY 2022'!D232+'2nd FY 2022'!D232+'3rd FY 2022'!D232+'4th FY 2022'!D232</f>
        <v>2579202</v>
      </c>
      <c r="E232" s="47">
        <f>'1st FY 2022'!E232+'2nd FY 2022'!E232+'3rd FY 2022'!E232+'4th FY 2022'!E232</f>
        <v>1842102.15</v>
      </c>
      <c r="F232" s="47">
        <f>'1st FY 2022'!F232+'2nd FY 2022'!F232+'3rd FY 2022'!F232+'4th FY 2022'!F232</f>
        <v>737099.85000000009</v>
      </c>
      <c r="G232" s="47">
        <f>'1st FY 2022'!G232+'2nd FY 2022'!G232+'3rd FY 2022'!G232+'4th FY 2022'!G232</f>
        <v>132677.97</v>
      </c>
    </row>
    <row r="233" spans="1:7" x14ac:dyDescent="0.2">
      <c r="A233" s="25" t="s">
        <v>14</v>
      </c>
      <c r="B233" s="13">
        <f>'4th FY 2022'!B233</f>
        <v>516</v>
      </c>
      <c r="C233" s="13">
        <f>'4th FY 2022'!C233</f>
        <v>12</v>
      </c>
      <c r="D233" s="47">
        <f>'1st FY 2022'!D233+'2nd FY 2022'!D233+'3rd FY 2022'!D233+'4th FY 2022'!D233</f>
        <v>198947603.55000001</v>
      </c>
      <c r="E233" s="47">
        <f>'1st FY 2022'!E233+'2nd FY 2022'!E233+'3rd FY 2022'!E233+'4th FY 2022'!E233</f>
        <v>144873285</v>
      </c>
      <c r="F233" s="47">
        <f>'1st FY 2022'!F233+'2nd FY 2022'!F233+'3rd FY 2022'!F233+'4th FY 2022'!F233</f>
        <v>54074318.550000004</v>
      </c>
      <c r="G233" s="47">
        <f>'1st FY 2022'!G233+'2nd FY 2022'!G233+'3rd FY 2022'!G233+'4th FY 2022'!G233</f>
        <v>17574153.539999999</v>
      </c>
    </row>
    <row r="234" spans="1:7" x14ac:dyDescent="0.2">
      <c r="A234" s="29" t="s">
        <v>15</v>
      </c>
      <c r="B234" s="29">
        <f t="shared" ref="B234:G234" si="26">SUM(B229:B233)</f>
        <v>758</v>
      </c>
      <c r="C234" s="29">
        <f t="shared" si="26"/>
        <v>94</v>
      </c>
      <c r="D234" s="48">
        <f t="shared" si="26"/>
        <v>238515806.55000001</v>
      </c>
      <c r="E234" s="48">
        <f t="shared" si="26"/>
        <v>172845937.59999999</v>
      </c>
      <c r="F234" s="48">
        <f t="shared" si="26"/>
        <v>65669868.950000003</v>
      </c>
      <c r="G234" s="48">
        <f t="shared" si="26"/>
        <v>20530028.66</v>
      </c>
    </row>
    <row r="235" spans="1:7" x14ac:dyDescent="0.2">
      <c r="A235" s="31"/>
      <c r="B235" s="31"/>
      <c r="C235" s="31"/>
      <c r="D235" s="50"/>
      <c r="E235" s="50"/>
      <c r="F235" s="50"/>
      <c r="G235" s="50"/>
    </row>
    <row r="236" spans="1:7" ht="13.5" thickBot="1" x14ac:dyDescent="0.25">
      <c r="A236" s="23" t="s">
        <v>46</v>
      </c>
      <c r="B236" s="23"/>
      <c r="C236" s="31"/>
      <c r="D236" s="50"/>
      <c r="E236" s="50"/>
      <c r="F236" s="50"/>
      <c r="G236" s="50"/>
    </row>
    <row r="237" spans="1:7" ht="13.5" thickTop="1" x14ac:dyDescent="0.2">
      <c r="A237" s="32" t="s">
        <v>1</v>
      </c>
      <c r="B237" s="33" t="s">
        <v>2</v>
      </c>
      <c r="C237" s="33" t="s">
        <v>2</v>
      </c>
      <c r="D237" s="51" t="s">
        <v>7</v>
      </c>
      <c r="E237" s="51" t="s">
        <v>7</v>
      </c>
      <c r="F237" s="51" t="s">
        <v>5</v>
      </c>
      <c r="G237" s="52" t="s">
        <v>10</v>
      </c>
    </row>
    <row r="238" spans="1:7" ht="13.5" thickBot="1" x14ac:dyDescent="0.25">
      <c r="A238" s="35" t="s">
        <v>0</v>
      </c>
      <c r="B238" s="36" t="s">
        <v>3</v>
      </c>
      <c r="C238" s="36" t="s">
        <v>4</v>
      </c>
      <c r="D238" s="53" t="s">
        <v>8</v>
      </c>
      <c r="E238" s="53" t="s">
        <v>9</v>
      </c>
      <c r="F238" s="53" t="s">
        <v>6</v>
      </c>
      <c r="G238" s="54" t="s">
        <v>11</v>
      </c>
    </row>
    <row r="239" spans="1:7" ht="13.5" thickTop="1" x14ac:dyDescent="0.2">
      <c r="A239" s="25" t="s">
        <v>12</v>
      </c>
      <c r="B239" s="13">
        <f>'4th FY 2022'!B239</f>
        <v>22</v>
      </c>
      <c r="C239" s="13">
        <f>'4th FY 2022'!C239</f>
        <v>7</v>
      </c>
      <c r="D239" s="47">
        <f>'1st FY 2022'!D239+'2nd FY 2022'!D239+'3rd FY 2022'!D239+'4th FY 2022'!D239</f>
        <v>3060741</v>
      </c>
      <c r="E239" s="47">
        <f>'1st FY 2022'!E239+'2nd FY 2022'!E239+'3rd FY 2022'!E239+'4th FY 2022'!E239</f>
        <v>2139955.4</v>
      </c>
      <c r="F239" s="47">
        <f>'1st FY 2022'!F239+'2nd FY 2022'!F239+'3rd FY 2022'!F239+'4th FY 2022'!F239</f>
        <v>920785.60000000009</v>
      </c>
      <c r="G239" s="47">
        <f>'1st FY 2022'!G239+'2nd FY 2022'!G239+'3rd FY 2022'!G239+'4th FY 2022'!G239</f>
        <v>239404.26</v>
      </c>
    </row>
    <row r="240" spans="1:7" x14ac:dyDescent="0.2">
      <c r="A240" s="25" t="s">
        <v>13</v>
      </c>
      <c r="B240" s="13">
        <f>'4th FY 2022'!B240</f>
        <v>6</v>
      </c>
      <c r="C240" s="13">
        <f>'4th FY 2022'!C240</f>
        <v>2</v>
      </c>
      <c r="D240" s="47">
        <f>'1st FY 2022'!D240+'2nd FY 2022'!D240+'3rd FY 2022'!D240+'4th FY 2022'!D240</f>
        <v>815968</v>
      </c>
      <c r="E240" s="47">
        <f>'1st FY 2022'!E240+'2nd FY 2022'!E240+'3rd FY 2022'!E240+'4th FY 2022'!E240</f>
        <v>545401.59999999998</v>
      </c>
      <c r="F240" s="47">
        <f>'1st FY 2022'!F240+'2nd FY 2022'!F240+'3rd FY 2022'!F240+'4th FY 2022'!F240</f>
        <v>270566.40000000002</v>
      </c>
      <c r="G240" s="47">
        <f>'1st FY 2022'!G240+'2nd FY 2022'!G240+'3rd FY 2022'!G240+'4th FY 2022'!G240</f>
        <v>70347.26999999999</v>
      </c>
    </row>
    <row r="241" spans="1:7" x14ac:dyDescent="0.2">
      <c r="A241" s="25" t="s">
        <v>14</v>
      </c>
      <c r="B241" s="13">
        <f>'4th FY 2022'!B241</f>
        <v>326</v>
      </c>
      <c r="C241" s="13">
        <f>'4th FY 2022'!C241</f>
        <v>9</v>
      </c>
      <c r="D241" s="47">
        <f>'1st FY 2022'!D241+'2nd FY 2022'!D241+'3rd FY 2022'!D241+'4th FY 2022'!D241</f>
        <v>83070308.400000006</v>
      </c>
      <c r="E241" s="47">
        <f>'1st FY 2022'!E241+'2nd FY 2022'!E241+'3rd FY 2022'!E241+'4th FY 2022'!E241</f>
        <v>60248819</v>
      </c>
      <c r="F241" s="47">
        <f>'1st FY 2022'!F241+'2nd FY 2022'!F241+'3rd FY 2022'!F241+'4th FY 2022'!F241</f>
        <v>22821489.400000002</v>
      </c>
      <c r="G241" s="47">
        <f>'1st FY 2022'!G241+'2nd FY 2022'!G241+'3rd FY 2022'!G241+'4th FY 2022'!G241</f>
        <v>7416984.0599999996</v>
      </c>
    </row>
    <row r="242" spans="1:7" x14ac:dyDescent="0.2">
      <c r="A242" s="29" t="s">
        <v>15</v>
      </c>
      <c r="B242" s="29">
        <f t="shared" ref="B242:G242" si="27">SUM(B239:B241)</f>
        <v>354</v>
      </c>
      <c r="C242" s="29">
        <f t="shared" si="27"/>
        <v>18</v>
      </c>
      <c r="D242" s="48">
        <f t="shared" si="27"/>
        <v>86947017.400000006</v>
      </c>
      <c r="E242" s="48">
        <f t="shared" si="27"/>
        <v>62934176</v>
      </c>
      <c r="F242" s="48">
        <f t="shared" si="27"/>
        <v>24012841.400000002</v>
      </c>
      <c r="G242" s="48">
        <f t="shared" si="27"/>
        <v>7726735.5899999999</v>
      </c>
    </row>
    <row r="243" spans="1:7" x14ac:dyDescent="0.2">
      <c r="A243" s="31"/>
      <c r="B243" s="31"/>
      <c r="C243" s="31"/>
      <c r="D243" s="50"/>
      <c r="E243" s="50"/>
      <c r="F243" s="50"/>
      <c r="G243" s="50"/>
    </row>
    <row r="244" spans="1:7" ht="13.5" thickBot="1" x14ac:dyDescent="0.25">
      <c r="A244" s="23" t="s">
        <v>47</v>
      </c>
      <c r="B244" s="23"/>
      <c r="C244" s="31"/>
      <c r="D244" s="50"/>
      <c r="E244" s="50"/>
      <c r="F244" s="50"/>
      <c r="G244" s="50"/>
    </row>
    <row r="245" spans="1:7" ht="13.5" thickTop="1" x14ac:dyDescent="0.2">
      <c r="A245" s="32" t="s">
        <v>1</v>
      </c>
      <c r="B245" s="33" t="s">
        <v>2</v>
      </c>
      <c r="C245" s="33" t="s">
        <v>2</v>
      </c>
      <c r="D245" s="51" t="s">
        <v>7</v>
      </c>
      <c r="E245" s="51" t="s">
        <v>7</v>
      </c>
      <c r="F245" s="51" t="s">
        <v>5</v>
      </c>
      <c r="G245" s="52" t="s">
        <v>10</v>
      </c>
    </row>
    <row r="246" spans="1:7" ht="13.5" thickBot="1" x14ac:dyDescent="0.25">
      <c r="A246" s="35" t="s">
        <v>0</v>
      </c>
      <c r="B246" s="36" t="s">
        <v>3</v>
      </c>
      <c r="C246" s="36" t="s">
        <v>4</v>
      </c>
      <c r="D246" s="53" t="s">
        <v>8</v>
      </c>
      <c r="E246" s="53" t="s">
        <v>9</v>
      </c>
      <c r="F246" s="53" t="s">
        <v>6</v>
      </c>
      <c r="G246" s="54" t="s">
        <v>11</v>
      </c>
    </row>
    <row r="247" spans="1:7" ht="13.5" thickTop="1" x14ac:dyDescent="0.2">
      <c r="A247" s="25" t="s">
        <v>12</v>
      </c>
      <c r="B247" s="13">
        <f>'4th FY 2022'!B247</f>
        <v>32</v>
      </c>
      <c r="C247" s="13">
        <f>'4th FY 2022'!C247</f>
        <v>11</v>
      </c>
      <c r="D247" s="47">
        <f>'1st FY 2022'!D247+'2nd FY 2022'!D247+'3rd FY 2022'!D247+'4th FY 2022'!D247</f>
        <v>2997857</v>
      </c>
      <c r="E247" s="47">
        <f>'1st FY 2022'!E247+'2nd FY 2022'!E247+'3rd FY 2022'!E247+'4th FY 2022'!E247</f>
        <v>2088266.6</v>
      </c>
      <c r="F247" s="47">
        <f>'1st FY 2022'!F247+'2nd FY 2022'!F247+'3rd FY 2022'!F247+'4th FY 2022'!F247</f>
        <v>909590.39999999991</v>
      </c>
      <c r="G247" s="47">
        <f>'1st FY 2022'!G247+'2nd FY 2022'!G247+'3rd FY 2022'!G247+'4th FY 2022'!G247</f>
        <v>236493.50999999998</v>
      </c>
    </row>
    <row r="248" spans="1:7" x14ac:dyDescent="0.2">
      <c r="A248" s="25" t="s">
        <v>13</v>
      </c>
      <c r="B248" s="13">
        <f>'4th FY 2022'!B248</f>
        <v>21</v>
      </c>
      <c r="C248" s="13">
        <f>'4th FY 2022'!C248</f>
        <v>7</v>
      </c>
      <c r="D248" s="47">
        <f>'1st FY 2022'!D248+'2nd FY 2022'!D248+'3rd FY 2022'!D248+'4th FY 2022'!D248</f>
        <v>806644.04999999993</v>
      </c>
      <c r="E248" s="47">
        <f>'1st FY 2022'!E248+'2nd FY 2022'!E248+'3rd FY 2022'!E248+'4th FY 2022'!E248</f>
        <v>584281.14999999991</v>
      </c>
      <c r="F248" s="47">
        <f>'1st FY 2022'!F248+'2nd FY 2022'!F248+'3rd FY 2022'!F248+'4th FY 2022'!F248</f>
        <v>222362.9</v>
      </c>
      <c r="G248" s="47">
        <f>'1st FY 2022'!G248+'2nd FY 2022'!G248+'3rd FY 2022'!G248+'4th FY 2022'!G248</f>
        <v>57814.35</v>
      </c>
    </row>
    <row r="249" spans="1:7" x14ac:dyDescent="0.2">
      <c r="A249" s="25" t="s">
        <v>14</v>
      </c>
      <c r="B249" s="13">
        <f>'4th FY 2022'!B249</f>
        <v>538</v>
      </c>
      <c r="C249" s="13">
        <f>'4th FY 2022'!C249</f>
        <v>13</v>
      </c>
      <c r="D249" s="47">
        <f>'1st FY 2022'!D249+'2nd FY 2022'!D249+'3rd FY 2022'!D249+'4th FY 2022'!D249</f>
        <v>152099787.19999999</v>
      </c>
      <c r="E249" s="47">
        <f>'1st FY 2022'!E249+'2nd FY 2022'!E249+'3rd FY 2022'!E249+'4th FY 2022'!E249</f>
        <v>110365850</v>
      </c>
      <c r="F249" s="47">
        <f>'1st FY 2022'!F249+'2nd FY 2022'!F249+'3rd FY 2022'!F249+'4th FY 2022'!F249</f>
        <v>41733937.199999996</v>
      </c>
      <c r="G249" s="47">
        <f>'1st FY 2022'!G249+'2nd FY 2022'!G249+'3rd FY 2022'!G249+'4th FY 2022'!G249</f>
        <v>13563529.589999998</v>
      </c>
    </row>
    <row r="250" spans="1:7" x14ac:dyDescent="0.2">
      <c r="A250" s="29" t="s">
        <v>15</v>
      </c>
      <c r="B250" s="29">
        <f t="shared" ref="B250:G250" si="28">SUM(B247:B249)</f>
        <v>591</v>
      </c>
      <c r="C250" s="29">
        <f t="shared" si="28"/>
        <v>31</v>
      </c>
      <c r="D250" s="48">
        <f t="shared" si="28"/>
        <v>155904288.25</v>
      </c>
      <c r="E250" s="48">
        <f t="shared" si="28"/>
        <v>113038397.75</v>
      </c>
      <c r="F250" s="48">
        <f t="shared" si="28"/>
        <v>42865890.499999993</v>
      </c>
      <c r="G250" s="48">
        <f t="shared" si="28"/>
        <v>13857837.449999997</v>
      </c>
    </row>
    <row r="251" spans="1:7" x14ac:dyDescent="0.2">
      <c r="A251" s="31"/>
      <c r="B251" s="31"/>
      <c r="C251" s="31"/>
      <c r="D251" s="50"/>
      <c r="E251" s="50"/>
      <c r="F251" s="50"/>
      <c r="G251" s="50"/>
    </row>
    <row r="252" spans="1:7" ht="13.5" thickBot="1" x14ac:dyDescent="0.25">
      <c r="A252" s="23" t="s">
        <v>48</v>
      </c>
      <c r="B252" s="23"/>
      <c r="C252" s="31"/>
      <c r="D252" s="50"/>
      <c r="E252" s="50"/>
      <c r="F252" s="50"/>
      <c r="G252" s="50"/>
    </row>
    <row r="253" spans="1:7" ht="13.5" thickTop="1" x14ac:dyDescent="0.2">
      <c r="A253" s="32" t="s">
        <v>1</v>
      </c>
      <c r="B253" s="33" t="s">
        <v>2</v>
      </c>
      <c r="C253" s="33" t="s">
        <v>2</v>
      </c>
      <c r="D253" s="51" t="s">
        <v>7</v>
      </c>
      <c r="E253" s="51" t="s">
        <v>7</v>
      </c>
      <c r="F253" s="51" t="s">
        <v>5</v>
      </c>
      <c r="G253" s="52" t="s">
        <v>10</v>
      </c>
    </row>
    <row r="254" spans="1:7" ht="13.5" thickBot="1" x14ac:dyDescent="0.25">
      <c r="A254" s="35" t="s">
        <v>0</v>
      </c>
      <c r="B254" s="36" t="s">
        <v>3</v>
      </c>
      <c r="C254" s="36" t="s">
        <v>4</v>
      </c>
      <c r="D254" s="53" t="s">
        <v>8</v>
      </c>
      <c r="E254" s="53" t="s">
        <v>9</v>
      </c>
      <c r="F254" s="53" t="s">
        <v>6</v>
      </c>
      <c r="G254" s="54" t="s">
        <v>11</v>
      </c>
    </row>
    <row r="255" spans="1:7" ht="13.5" thickTop="1" x14ac:dyDescent="0.2">
      <c r="A255" s="25" t="s">
        <v>12</v>
      </c>
      <c r="B255" s="13">
        <f>'4th FY 2022'!B255</f>
        <v>12</v>
      </c>
      <c r="C255" s="13">
        <f>'4th FY 2022'!C255</f>
        <v>4</v>
      </c>
      <c r="D255" s="47">
        <f>'1st FY 2022'!D255+'2nd FY 2022'!D255+'3rd FY 2022'!D255+'4th FY 2022'!D255</f>
        <v>2038641</v>
      </c>
      <c r="E255" s="47">
        <f>'1st FY 2022'!E255+'2nd FY 2022'!E255+'3rd FY 2022'!E255+'4th FY 2022'!E255</f>
        <v>1416897.35</v>
      </c>
      <c r="F255" s="47">
        <f>'1st FY 2022'!F255+'2nd FY 2022'!F255+'3rd FY 2022'!F255+'4th FY 2022'!F255</f>
        <v>621743.64999999991</v>
      </c>
      <c r="G255" s="47">
        <f>'1st FY 2022'!G255+'2nd FY 2022'!G255+'3rd FY 2022'!G255+'4th FY 2022'!G255</f>
        <v>161653.35999999999</v>
      </c>
    </row>
    <row r="256" spans="1:7" x14ac:dyDescent="0.2">
      <c r="A256" s="25" t="s">
        <v>13</v>
      </c>
      <c r="B256" s="13">
        <f>'4th FY 2022'!B256</f>
        <v>9</v>
      </c>
      <c r="C256" s="13">
        <f>'4th FY 2022'!C256</f>
        <v>3</v>
      </c>
      <c r="D256" s="47">
        <f>'1st FY 2022'!D256+'2nd FY 2022'!D256+'3rd FY 2022'!D256+'4th FY 2022'!D256</f>
        <v>772600</v>
      </c>
      <c r="E256" s="47">
        <f>'1st FY 2022'!E256+'2nd FY 2022'!E256+'3rd FY 2022'!E256+'4th FY 2022'!E256</f>
        <v>466984.6</v>
      </c>
      <c r="F256" s="47">
        <f>'1st FY 2022'!F256+'2nd FY 2022'!F256+'3rd FY 2022'!F256+'4th FY 2022'!F256</f>
        <v>305615.40000000002</v>
      </c>
      <c r="G256" s="47">
        <f>'1st FY 2022'!G256+'2nd FY 2022'!G256+'3rd FY 2022'!G256+'4th FY 2022'!G256</f>
        <v>79460.009999999995</v>
      </c>
    </row>
    <row r="257" spans="1:11" x14ac:dyDescent="0.2">
      <c r="A257" s="25" t="s">
        <v>14</v>
      </c>
      <c r="B257" s="13">
        <f>'4th FY 2022'!B257</f>
        <v>71</v>
      </c>
      <c r="C257" s="13">
        <f>'4th FY 2022'!C257</f>
        <v>2</v>
      </c>
      <c r="D257" s="47">
        <f>'1st FY 2022'!D257+'2nd FY 2022'!D257+'3rd FY 2022'!D257+'4th FY 2022'!D257</f>
        <v>19493891.399999999</v>
      </c>
      <c r="E257" s="47">
        <f>'1st FY 2022'!E257+'2nd FY 2022'!E257+'3rd FY 2022'!E257+'4th FY 2022'!E257</f>
        <v>13839201.35</v>
      </c>
      <c r="F257" s="47">
        <f>'1st FY 2022'!F257+'2nd FY 2022'!F257+'3rd FY 2022'!F257+'4th FY 2022'!F257</f>
        <v>5654690.0500000007</v>
      </c>
      <c r="G257" s="47">
        <f>'1st FY 2022'!G257+'2nd FY 2022'!G257+'3rd FY 2022'!G257+'4th FY 2022'!G257</f>
        <v>1837774.1800000002</v>
      </c>
    </row>
    <row r="258" spans="1:11" x14ac:dyDescent="0.2">
      <c r="A258" s="29" t="s">
        <v>15</v>
      </c>
      <c r="B258" s="29">
        <f t="shared" ref="B258:G258" si="29">SUM(B255:B257)</f>
        <v>92</v>
      </c>
      <c r="C258" s="29">
        <f t="shared" si="29"/>
        <v>9</v>
      </c>
      <c r="D258" s="48">
        <f t="shared" si="29"/>
        <v>22305132.399999999</v>
      </c>
      <c r="E258" s="48">
        <f t="shared" si="29"/>
        <v>15723083.300000001</v>
      </c>
      <c r="F258" s="48">
        <f t="shared" si="29"/>
        <v>6582049.1000000006</v>
      </c>
      <c r="G258" s="48">
        <f t="shared" si="29"/>
        <v>2078887.5500000003</v>
      </c>
    </row>
    <row r="259" spans="1:11" x14ac:dyDescent="0.2">
      <c r="A259" s="13"/>
      <c r="B259" s="13"/>
      <c r="C259" s="13"/>
    </row>
    <row r="260" spans="1:11" ht="15.75" x14ac:dyDescent="0.25">
      <c r="A260" s="83" t="s">
        <v>49</v>
      </c>
      <c r="B260" s="83"/>
      <c r="C260" s="83"/>
      <c r="D260" s="83"/>
      <c r="E260" s="83"/>
    </row>
    <row r="261" spans="1:11" ht="16.5" thickBot="1" x14ac:dyDescent="0.3">
      <c r="A261" s="17"/>
      <c r="B261" s="17"/>
      <c r="C261" s="17"/>
      <c r="D261" s="55"/>
      <c r="E261" s="55"/>
    </row>
    <row r="262" spans="1:11" ht="13.5" customHeight="1" thickTop="1" x14ac:dyDescent="0.2">
      <c r="A262" s="84" t="s">
        <v>54</v>
      </c>
      <c r="B262" s="86" t="s">
        <v>55</v>
      </c>
      <c r="C262" s="88" t="s">
        <v>56</v>
      </c>
      <c r="D262" s="78" t="s">
        <v>65</v>
      </c>
      <c r="E262" s="78" t="s">
        <v>64</v>
      </c>
      <c r="F262" s="78" t="s">
        <v>62</v>
      </c>
      <c r="G262" s="80" t="s">
        <v>63</v>
      </c>
      <c r="H262" s="13"/>
      <c r="I262" s="13"/>
      <c r="J262" s="13"/>
      <c r="K262" s="13"/>
    </row>
    <row r="263" spans="1:11" ht="13.5" thickBot="1" x14ac:dyDescent="0.25">
      <c r="A263" s="85"/>
      <c r="B263" s="87"/>
      <c r="C263" s="89"/>
      <c r="D263" s="79"/>
      <c r="E263" s="79"/>
      <c r="F263" s="79"/>
      <c r="G263" s="81"/>
      <c r="H263" s="16"/>
      <c r="I263" s="16"/>
      <c r="J263" s="16"/>
      <c r="K263" s="16"/>
    </row>
    <row r="264" spans="1:11" ht="13.5" thickTop="1" x14ac:dyDescent="0.2"/>
    <row r="265" spans="1:11" x14ac:dyDescent="0.2">
      <c r="A265" s="12" t="s">
        <v>12</v>
      </c>
      <c r="B265" s="40">
        <f>SUMIF($A$1:$A$258,"TYPE 1",$B$1:$B$258)</f>
        <v>2450</v>
      </c>
      <c r="C265" s="40">
        <f>SUMIF($A$1:$A$258,"TYPE 1",$C$1:$C$258)</f>
        <v>827</v>
      </c>
      <c r="D265" s="39">
        <f>SUMIF($A$1:$A$258,"TYPE 1",$D$1:$D$258)</f>
        <v>347818965.55000001</v>
      </c>
      <c r="E265" s="39">
        <f>SUMIF($A$1:$A$258,"TYPE 1",$E$1:$E$258)</f>
        <v>239866767.89999998</v>
      </c>
      <c r="F265" s="39">
        <f>SUMIF($A$1:$A$258,"TYPE 1",$F$1:$F$258)</f>
        <v>107952197.65000001</v>
      </c>
      <c r="G265" s="39">
        <f>SUMIF($A$1:$A$258,"TYPE 1",$G$1:$G$258)</f>
        <v>28067571.469999999</v>
      </c>
      <c r="H265" s="14"/>
      <c r="I265" s="14"/>
      <c r="J265" s="14"/>
      <c r="K265" s="14"/>
    </row>
    <row r="266" spans="1:11" x14ac:dyDescent="0.2">
      <c r="A266" s="12" t="s">
        <v>13</v>
      </c>
      <c r="B266" s="40">
        <f>SUMIF($A$1:$A$258,"TYPE 2",$B$1:$B$258)</f>
        <v>1118</v>
      </c>
      <c r="C266" s="40">
        <f>SUMIF($A$1:$A$258,"TYPE 2",$C$1:$C$258)</f>
        <v>391</v>
      </c>
      <c r="D266" s="39">
        <f>SUMIF($A$1:$A$258,"TYPE 2",$D$1:$D$258)</f>
        <v>134811384.69999999</v>
      </c>
      <c r="E266" s="39">
        <f>SUMIF($A$1:$A$258,"TYPE 2",$E$1:$E$258)</f>
        <v>92648710.599999979</v>
      </c>
      <c r="F266" s="39">
        <f>SUMIF($A$1:$A$258,"TYPE 2",$F$1:$F$258)</f>
        <v>42162674.100000001</v>
      </c>
      <c r="G266" s="39">
        <f>SUMIF($A$1:$A$258,"TYPE 2",$G$1:$G$258)</f>
        <v>10962295.329999998</v>
      </c>
      <c r="H266" s="14"/>
      <c r="I266" s="14"/>
      <c r="J266" s="14"/>
      <c r="K266" s="14"/>
    </row>
    <row r="267" spans="1:11" x14ac:dyDescent="0.2">
      <c r="A267" s="12" t="s">
        <v>16</v>
      </c>
      <c r="B267" s="40">
        <f>SUMIF($A$1:$A$258,"TYPE 3",$B$1:$B$258)</f>
        <v>46</v>
      </c>
      <c r="C267" s="40">
        <f>SUMIF($A$1:$A$258,"TYPE 3",$C$1:$C$258)</f>
        <v>7</v>
      </c>
      <c r="D267" s="39">
        <f>SUMIF($A$1:$A$258,"TYPE 3",$D$1:$D$258)</f>
        <v>5217546</v>
      </c>
      <c r="E267" s="39">
        <f>SUMIF($A$1:$A$258,"TYPE 3",$E$1:$E$258)</f>
        <v>3521809.4000000004</v>
      </c>
      <c r="F267" s="39">
        <f>SUMIF($A$1:$A$258,"TYPE 3",$F$1:$F$258)</f>
        <v>1695736.5999999999</v>
      </c>
      <c r="G267" s="39">
        <f>SUMIF($A$1:$A$258,"TYPE 3",$G$1:$G$258)</f>
        <v>440891.55000000005</v>
      </c>
      <c r="H267" s="14"/>
      <c r="I267" s="14"/>
      <c r="J267" s="14"/>
      <c r="K267" s="14"/>
    </row>
    <row r="268" spans="1:11" x14ac:dyDescent="0.2">
      <c r="A268" s="12" t="s">
        <v>17</v>
      </c>
      <c r="B268" s="40">
        <f>SUMIF($A$1:$A$258,"TYPE 4",$B$1:$B$258)</f>
        <v>1051</v>
      </c>
      <c r="C268" s="40">
        <f>SUMIF($A$1:$A$258,"TYPE 4",$C$1:$C$258)</f>
        <v>14</v>
      </c>
      <c r="D268" s="39">
        <f>SUMIF($A$1:$A$258,"TYPE 4",$D$1:$D$258)</f>
        <v>231778823.15000001</v>
      </c>
      <c r="E268" s="39">
        <f>SUMIF($A$1:$A$258,"TYPE 4",$E$1:$E$258)</f>
        <v>169148458.80000001</v>
      </c>
      <c r="F268" s="39">
        <f>SUMIF($A$1:$A$258,"TYPE 4",$F$1:$F$258)</f>
        <v>62630364.349999994</v>
      </c>
      <c r="G268" s="39">
        <f>SUMIF($A$1:$A$258,"TYPE 4",$G$1:$G$258)</f>
        <v>11273465.590000002</v>
      </c>
      <c r="H268" s="14"/>
      <c r="I268" s="14"/>
      <c r="J268" s="14"/>
      <c r="K268" s="14"/>
    </row>
    <row r="269" spans="1:11" ht="15" x14ac:dyDescent="0.35">
      <c r="A269" s="12" t="s">
        <v>14</v>
      </c>
      <c r="B269" s="40">
        <f>SUMIF($A$1:$A$258,"TYPE 5",$B$1:$B$258)</f>
        <v>7478</v>
      </c>
      <c r="C269" s="40">
        <f>SUMIF($A$1:$A$258,"TYPE 5",$C$1:$C$258)</f>
        <v>194</v>
      </c>
      <c r="D269" s="39">
        <f>SUMIF($A$1:$A$258,"TYPE 5",$D$1:$D$258)</f>
        <v>2228936390.8499999</v>
      </c>
      <c r="E269" s="39">
        <f>SUMIF($A$1:$A$258,"TYPE 5",$E$1:$E$258)</f>
        <v>1614071895.5</v>
      </c>
      <c r="F269" s="39">
        <f>SUMIF($A$1:$A$258,"TYPE 5",$F$1:$F$258)</f>
        <v>614864495.3499999</v>
      </c>
      <c r="G269" s="39">
        <f>SUMIF($A$1:$A$258,"TYPE 5",$G$1:$G$258)</f>
        <v>199830960.97999999</v>
      </c>
      <c r="H269" s="15"/>
      <c r="I269" s="15"/>
      <c r="J269" s="15"/>
      <c r="K269" s="15"/>
    </row>
    <row r="270" spans="1:11" ht="13.5" thickBot="1" x14ac:dyDescent="0.25">
      <c r="A270" s="12" t="s">
        <v>15</v>
      </c>
      <c r="B270" s="41">
        <f t="shared" ref="B270:F270" si="30">SUM(B265:B269)</f>
        <v>12143</v>
      </c>
      <c r="C270" s="41">
        <f t="shared" si="30"/>
        <v>1433</v>
      </c>
      <c r="D270" s="56">
        <f>SUM(D265:D269)</f>
        <v>2948563110.25</v>
      </c>
      <c r="E270" s="56">
        <f t="shared" si="30"/>
        <v>2119257642.1999998</v>
      </c>
      <c r="F270" s="56">
        <f t="shared" si="30"/>
        <v>829305468.04999995</v>
      </c>
      <c r="G270" s="56">
        <f>SUM(G265:G269)</f>
        <v>250575184.91999999</v>
      </c>
      <c r="H270" s="14"/>
      <c r="I270" s="14"/>
      <c r="J270" s="14"/>
      <c r="K270" s="14"/>
    </row>
    <row r="271" spans="1:11" ht="13.5" thickTop="1" x14ac:dyDescent="0.2">
      <c r="A271" s="82"/>
      <c r="B271" s="82"/>
      <c r="C271" s="82"/>
      <c r="D271" s="82"/>
      <c r="E271" s="47"/>
      <c r="F271" s="62"/>
      <c r="G271" s="62"/>
    </row>
    <row r="272" spans="1:11" x14ac:dyDescent="0.2">
      <c r="A272" s="12" t="s">
        <v>57</v>
      </c>
      <c r="B272" s="12"/>
      <c r="C272" s="12"/>
      <c r="D272" s="57"/>
      <c r="E272" s="47"/>
    </row>
    <row r="273" spans="1:1" x14ac:dyDescent="0.2">
      <c r="A273" s="8" t="s">
        <v>58</v>
      </c>
    </row>
    <row r="274" spans="1:1" x14ac:dyDescent="0.2">
      <c r="A274" s="8" t="s">
        <v>59</v>
      </c>
    </row>
    <row r="275" spans="1:1" x14ac:dyDescent="0.2">
      <c r="A275" s="8" t="s">
        <v>60</v>
      </c>
    </row>
    <row r="276" spans="1:1" x14ac:dyDescent="0.2">
      <c r="A276" s="8" t="s">
        <v>61</v>
      </c>
    </row>
    <row r="278" spans="1:1" x14ac:dyDescent="0.2">
      <c r="A278" s="8" t="s">
        <v>66</v>
      </c>
    </row>
  </sheetData>
  <mergeCells count="9">
    <mergeCell ref="F262:F263"/>
    <mergeCell ref="G262:G263"/>
    <mergeCell ref="A271:D271"/>
    <mergeCell ref="A260:E260"/>
    <mergeCell ref="A262:A263"/>
    <mergeCell ref="B262:B263"/>
    <mergeCell ref="C262:C263"/>
    <mergeCell ref="D262:D263"/>
    <mergeCell ref="E262:E263"/>
  </mergeCells>
  <pageMargins left="0.5" right="0.5" top="1" bottom="0.5" header="0.3" footer="0.25"/>
  <pageSetup orientation="portrait" r:id="rId1"/>
  <headerFooter>
    <oddHeader xml:space="preserve">&amp;C&amp;"Arial,Bold" LOUISIANA STATE POLICE GAMING ENFORCEMENT DIVISION    
VIDEO GAMING REVENUE REPORT      
JULY 2021 - JUNE 2022
</oddHeader>
    <oddFooter>&amp;CPage &amp;P&amp;Rprepared by LSP Gaming Audit</oddFooter>
  </headerFooter>
  <rowBreaks count="5" manualBreakCount="5">
    <brk id="50" max="16383" man="1"/>
    <brk id="99" max="16383" man="1"/>
    <brk id="148" max="16383" man="1"/>
    <brk id="199" max="16383" man="1"/>
    <brk id="2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6"/>
  <sheetViews>
    <sheetView view="pageLayout" topLeftCell="A258" zoomScale="200" zoomScaleNormal="200" zoomScalePageLayoutView="200" workbookViewId="0">
      <selection activeCell="G270" sqref="G270"/>
    </sheetView>
  </sheetViews>
  <sheetFormatPr defaultColWidth="9.140625" defaultRowHeight="12.75" x14ac:dyDescent="0.2"/>
  <cols>
    <col min="1" max="1" width="12" style="8" customWidth="1"/>
    <col min="2" max="2" width="9.140625" style="8" customWidth="1"/>
    <col min="3" max="3" width="6.42578125" style="8" customWidth="1"/>
    <col min="4" max="6" width="16.85546875" style="8" bestFit="1" customWidth="1"/>
    <col min="7" max="7" width="15.42578125" style="8" bestFit="1" customWidth="1"/>
    <col min="8" max="10" width="16.85546875" style="8" bestFit="1" customWidth="1"/>
    <col min="11" max="11" width="15.7109375" style="8" bestFit="1" customWidth="1"/>
    <col min="12" max="16384" width="9.140625" style="8"/>
  </cols>
  <sheetData>
    <row r="1" spans="1:8" ht="13.5" thickBot="1" x14ac:dyDescent="0.25">
      <c r="A1" s="23" t="s">
        <v>18</v>
      </c>
      <c r="B1" s="23"/>
      <c r="G1" s="23"/>
      <c r="H1" s="23"/>
    </row>
    <row r="2" spans="1:8" ht="13.5" thickTop="1" x14ac:dyDescent="0.2">
      <c r="A2" s="22" t="s">
        <v>1</v>
      </c>
      <c r="B2" s="21" t="s">
        <v>2</v>
      </c>
      <c r="C2" s="21" t="s">
        <v>2</v>
      </c>
      <c r="D2" s="21" t="s">
        <v>7</v>
      </c>
      <c r="E2" s="21" t="s">
        <v>7</v>
      </c>
      <c r="F2" s="21" t="s">
        <v>5</v>
      </c>
      <c r="G2" s="34" t="s">
        <v>10</v>
      </c>
      <c r="H2" s="23"/>
    </row>
    <row r="3" spans="1:8" ht="13.5" thickBot="1" x14ac:dyDescent="0.25">
      <c r="A3" s="20" t="s">
        <v>0</v>
      </c>
      <c r="B3" s="19" t="s">
        <v>3</v>
      </c>
      <c r="C3" s="19" t="s">
        <v>4</v>
      </c>
      <c r="D3" s="19" t="s">
        <v>8</v>
      </c>
      <c r="E3" s="19" t="s">
        <v>9</v>
      </c>
      <c r="F3" s="19" t="s">
        <v>6</v>
      </c>
      <c r="G3" s="18" t="s">
        <v>11</v>
      </c>
    </row>
    <row r="4" spans="1:8" ht="13.5" thickTop="1" x14ac:dyDescent="0.2">
      <c r="A4" s="13" t="s">
        <v>12</v>
      </c>
      <c r="B4" s="5">
        <v>66</v>
      </c>
      <c r="C4" s="5">
        <v>22</v>
      </c>
      <c r="D4" s="64">
        <v>1963518</v>
      </c>
      <c r="E4" s="64">
        <v>1359165.55</v>
      </c>
      <c r="F4" s="66">
        <f>SUM(D4-E4)</f>
        <v>604352.44999999995</v>
      </c>
      <c r="G4" s="64">
        <v>157131.64000000001</v>
      </c>
    </row>
    <row r="5" spans="1:8" x14ac:dyDescent="0.2">
      <c r="A5" s="13" t="s">
        <v>13</v>
      </c>
      <c r="B5" s="5">
        <v>22</v>
      </c>
      <c r="C5" s="5">
        <v>8</v>
      </c>
      <c r="D5" s="64">
        <v>527434</v>
      </c>
      <c r="E5" s="64">
        <v>366544.5</v>
      </c>
      <c r="F5" s="66">
        <f>SUM(D5-E5)</f>
        <v>160889.5</v>
      </c>
      <c r="G5" s="64">
        <v>41831.269999999997</v>
      </c>
    </row>
    <row r="6" spans="1:8" x14ac:dyDescent="0.2">
      <c r="A6" s="25" t="s">
        <v>14</v>
      </c>
      <c r="B6" s="5">
        <v>392</v>
      </c>
      <c r="C6" s="5">
        <v>9</v>
      </c>
      <c r="D6" s="64">
        <v>30212433</v>
      </c>
      <c r="E6" s="64">
        <v>21892668.149999999</v>
      </c>
      <c r="F6" s="67">
        <f>SUM(D6-E6)</f>
        <v>8319764.8500000015</v>
      </c>
      <c r="G6" s="64">
        <v>2703923.58</v>
      </c>
    </row>
    <row r="7" spans="1:8" x14ac:dyDescent="0.2">
      <c r="A7" s="29" t="s">
        <v>15</v>
      </c>
      <c r="B7" s="29">
        <f t="shared" ref="B7:G7" si="0">SUM(B4:B6)</f>
        <v>480</v>
      </c>
      <c r="C7" s="29">
        <f t="shared" si="0"/>
        <v>39</v>
      </c>
      <c r="D7" s="69">
        <f t="shared" si="0"/>
        <v>32703385</v>
      </c>
      <c r="E7" s="69">
        <f t="shared" si="0"/>
        <v>23618378.199999999</v>
      </c>
      <c r="F7" s="68">
        <f>SUM(F4:F6)</f>
        <v>9085006.8000000007</v>
      </c>
      <c r="G7" s="69">
        <f t="shared" si="0"/>
        <v>2902886.49</v>
      </c>
    </row>
    <row r="8" spans="1:8" x14ac:dyDescent="0.2">
      <c r="A8" s="25"/>
      <c r="B8" s="25"/>
      <c r="C8" s="25"/>
      <c r="D8" s="28"/>
      <c r="E8" s="28"/>
      <c r="F8" s="28"/>
      <c r="G8" s="28"/>
    </row>
    <row r="9" spans="1:8" ht="13.5" thickBot="1" x14ac:dyDescent="0.25">
      <c r="A9" s="23" t="s">
        <v>19</v>
      </c>
      <c r="B9" s="23"/>
      <c r="C9" s="31"/>
      <c r="D9" s="31"/>
      <c r="E9" s="31"/>
      <c r="F9" s="31"/>
      <c r="G9" s="31"/>
    </row>
    <row r="10" spans="1:8" ht="13.5" thickTop="1" x14ac:dyDescent="0.2">
      <c r="A10" s="32" t="s">
        <v>1</v>
      </c>
      <c r="B10" s="33" t="s">
        <v>2</v>
      </c>
      <c r="C10" s="33" t="s">
        <v>2</v>
      </c>
      <c r="D10" s="33" t="s">
        <v>7</v>
      </c>
      <c r="E10" s="33" t="s">
        <v>7</v>
      </c>
      <c r="F10" s="33" t="s">
        <v>5</v>
      </c>
      <c r="G10" s="34" t="s">
        <v>10</v>
      </c>
    </row>
    <row r="11" spans="1:8" ht="13.5" thickBot="1" x14ac:dyDescent="0.25">
      <c r="A11" s="35" t="s">
        <v>0</v>
      </c>
      <c r="B11" s="36" t="s">
        <v>3</v>
      </c>
      <c r="C11" s="36" t="s">
        <v>4</v>
      </c>
      <c r="D11" s="36" t="s">
        <v>8</v>
      </c>
      <c r="E11" s="36" t="s">
        <v>9</v>
      </c>
      <c r="F11" s="36" t="s">
        <v>6</v>
      </c>
      <c r="G11" s="37" t="s">
        <v>11</v>
      </c>
    </row>
    <row r="12" spans="1:8" ht="13.5" thickTop="1" x14ac:dyDescent="0.2">
      <c r="A12" s="25" t="s">
        <v>12</v>
      </c>
      <c r="B12" s="65">
        <v>27</v>
      </c>
      <c r="C12" s="65">
        <v>9</v>
      </c>
      <c r="D12" s="64">
        <v>628984</v>
      </c>
      <c r="E12" s="64">
        <v>422129.1</v>
      </c>
      <c r="F12" s="28">
        <f>SUM(D12-E12)</f>
        <v>206854.90000000002</v>
      </c>
      <c r="G12" s="64">
        <v>53782.27</v>
      </c>
    </row>
    <row r="13" spans="1:8" x14ac:dyDescent="0.2">
      <c r="A13" s="25" t="s">
        <v>13</v>
      </c>
      <c r="B13" s="65">
        <v>12</v>
      </c>
      <c r="C13" s="65">
        <v>4</v>
      </c>
      <c r="D13" s="64">
        <v>216351</v>
      </c>
      <c r="E13" s="64">
        <v>149516.79999999999</v>
      </c>
      <c r="F13" s="28">
        <f>SUM(D13-E13)</f>
        <v>66834.200000000012</v>
      </c>
      <c r="G13" s="64">
        <v>17376.89</v>
      </c>
    </row>
    <row r="14" spans="1:8" x14ac:dyDescent="0.2">
      <c r="A14" s="25" t="s">
        <v>14</v>
      </c>
      <c r="B14" s="65">
        <v>101</v>
      </c>
      <c r="C14" s="65">
        <v>3</v>
      </c>
      <c r="D14" s="64">
        <v>7672327</v>
      </c>
      <c r="E14" s="64">
        <v>5625999.6500000004</v>
      </c>
      <c r="F14" s="38">
        <f>SUM(D14-E14)</f>
        <v>2046327.3499999996</v>
      </c>
      <c r="G14" s="64">
        <v>665056.39</v>
      </c>
    </row>
    <row r="15" spans="1:8" x14ac:dyDescent="0.2">
      <c r="A15" s="29" t="s">
        <v>15</v>
      </c>
      <c r="B15" s="29">
        <f t="shared" ref="B15:G15" si="1">SUM(B12:B14)</f>
        <v>140</v>
      </c>
      <c r="C15" s="29">
        <f t="shared" si="1"/>
        <v>16</v>
      </c>
      <c r="D15" s="30">
        <f t="shared" si="1"/>
        <v>8517662</v>
      </c>
      <c r="E15" s="30">
        <f t="shared" si="1"/>
        <v>6197645.5500000007</v>
      </c>
      <c r="F15" s="30">
        <f t="shared" si="1"/>
        <v>2320016.4499999997</v>
      </c>
      <c r="G15" s="30">
        <f t="shared" si="1"/>
        <v>736215.55</v>
      </c>
    </row>
    <row r="16" spans="1:8" x14ac:dyDescent="0.2">
      <c r="A16" s="25"/>
      <c r="B16" s="25"/>
      <c r="C16" s="25"/>
      <c r="D16" s="28"/>
      <c r="E16" s="28"/>
      <c r="F16" s="28"/>
      <c r="G16" s="28"/>
    </row>
    <row r="17" spans="1:7" ht="13.5" thickBot="1" x14ac:dyDescent="0.25">
      <c r="A17" s="23" t="s">
        <v>20</v>
      </c>
      <c r="B17" s="23"/>
      <c r="C17" s="31"/>
      <c r="D17" s="31"/>
      <c r="E17" s="31"/>
      <c r="F17" s="31"/>
      <c r="G17" s="31"/>
    </row>
    <row r="18" spans="1:7" ht="13.5" thickTop="1" x14ac:dyDescent="0.2">
      <c r="A18" s="32" t="s">
        <v>1</v>
      </c>
      <c r="B18" s="33" t="s">
        <v>2</v>
      </c>
      <c r="C18" s="33" t="s">
        <v>2</v>
      </c>
      <c r="D18" s="33" t="s">
        <v>7</v>
      </c>
      <c r="E18" s="33" t="s">
        <v>7</v>
      </c>
      <c r="F18" s="33" t="s">
        <v>5</v>
      </c>
      <c r="G18" s="34" t="s">
        <v>10</v>
      </c>
    </row>
    <row r="19" spans="1:7" ht="13.5" thickBot="1" x14ac:dyDescent="0.25">
      <c r="A19" s="35" t="s">
        <v>0</v>
      </c>
      <c r="B19" s="36" t="s">
        <v>3</v>
      </c>
      <c r="C19" s="36" t="s">
        <v>4</v>
      </c>
      <c r="D19" s="36" t="s">
        <v>8</v>
      </c>
      <c r="E19" s="36" t="s">
        <v>9</v>
      </c>
      <c r="F19" s="36" t="s">
        <v>6</v>
      </c>
      <c r="G19" s="37" t="s">
        <v>11</v>
      </c>
    </row>
    <row r="20" spans="1:7" ht="13.5" thickTop="1" x14ac:dyDescent="0.2">
      <c r="A20" s="25" t="s">
        <v>12</v>
      </c>
      <c r="B20" s="65">
        <v>26</v>
      </c>
      <c r="C20" s="65">
        <v>8</v>
      </c>
      <c r="D20" s="64">
        <v>562152</v>
      </c>
      <c r="E20" s="64">
        <v>363783.35</v>
      </c>
      <c r="F20" s="24">
        <f>SUM(D20-E20)</f>
        <v>198368.65000000002</v>
      </c>
      <c r="G20" s="64">
        <v>51575.85</v>
      </c>
    </row>
    <row r="21" spans="1:7" x14ac:dyDescent="0.2">
      <c r="A21" s="25" t="s">
        <v>13</v>
      </c>
      <c r="B21" s="65">
        <v>12</v>
      </c>
      <c r="C21" s="65">
        <v>4</v>
      </c>
      <c r="D21" s="64">
        <v>197320</v>
      </c>
      <c r="E21" s="64">
        <v>123765.9</v>
      </c>
      <c r="F21" s="24">
        <f>SUM(D21-E21)</f>
        <v>73554.100000000006</v>
      </c>
      <c r="G21" s="64">
        <v>19124.07</v>
      </c>
    </row>
    <row r="22" spans="1:7" x14ac:dyDescent="0.2">
      <c r="A22" s="25" t="s">
        <v>14</v>
      </c>
      <c r="B22" s="65">
        <v>84</v>
      </c>
      <c r="C22" s="65">
        <v>3</v>
      </c>
      <c r="D22" s="64">
        <v>4876412</v>
      </c>
      <c r="E22" s="64">
        <v>3439651.05</v>
      </c>
      <c r="F22" s="24">
        <f>SUM(D22-E22)</f>
        <v>1436760.9500000002</v>
      </c>
      <c r="G22" s="64">
        <v>466947.31</v>
      </c>
    </row>
    <row r="23" spans="1:7" x14ac:dyDescent="0.2">
      <c r="A23" s="29" t="s">
        <v>15</v>
      </c>
      <c r="B23" s="29">
        <f t="shared" ref="B23:G23" si="2">SUM(B20:B22)</f>
        <v>122</v>
      </c>
      <c r="C23" s="29">
        <f t="shared" si="2"/>
        <v>15</v>
      </c>
      <c r="D23" s="30">
        <f t="shared" si="2"/>
        <v>5635884</v>
      </c>
      <c r="E23" s="30">
        <f t="shared" si="2"/>
        <v>3927200.3</v>
      </c>
      <c r="F23" s="30">
        <f t="shared" si="2"/>
        <v>1708683.7000000002</v>
      </c>
      <c r="G23" s="30">
        <f t="shared" si="2"/>
        <v>537647.23</v>
      </c>
    </row>
    <row r="24" spans="1:7" x14ac:dyDescent="0.2">
      <c r="A24" s="31"/>
      <c r="B24" s="31"/>
      <c r="C24" s="31"/>
      <c r="D24" s="31"/>
      <c r="E24" s="31"/>
      <c r="F24" s="31"/>
      <c r="G24" s="31"/>
    </row>
    <row r="25" spans="1:7" ht="13.5" thickBot="1" x14ac:dyDescent="0.25">
      <c r="A25" s="23" t="s">
        <v>21</v>
      </c>
      <c r="B25" s="23"/>
      <c r="C25" s="31"/>
      <c r="D25" s="31"/>
      <c r="E25" s="31"/>
      <c r="F25" s="31"/>
      <c r="G25" s="31"/>
    </row>
    <row r="26" spans="1:7" ht="13.5" thickTop="1" x14ac:dyDescent="0.2">
      <c r="A26" s="32" t="s">
        <v>1</v>
      </c>
      <c r="B26" s="33" t="s">
        <v>2</v>
      </c>
      <c r="C26" s="33" t="s">
        <v>2</v>
      </c>
      <c r="D26" s="33" t="s">
        <v>7</v>
      </c>
      <c r="E26" s="33" t="s">
        <v>7</v>
      </c>
      <c r="F26" s="33" t="s">
        <v>5</v>
      </c>
      <c r="G26" s="34" t="s">
        <v>10</v>
      </c>
    </row>
    <row r="27" spans="1:7" ht="13.5" thickBot="1" x14ac:dyDescent="0.25">
      <c r="A27" s="35" t="s">
        <v>0</v>
      </c>
      <c r="B27" s="36" t="s">
        <v>3</v>
      </c>
      <c r="C27" s="36" t="s">
        <v>4</v>
      </c>
      <c r="D27" s="36" t="s">
        <v>8</v>
      </c>
      <c r="E27" s="36" t="s">
        <v>9</v>
      </c>
      <c r="F27" s="36" t="s">
        <v>6</v>
      </c>
      <c r="G27" s="37" t="s">
        <v>11</v>
      </c>
    </row>
    <row r="28" spans="1:7" ht="13.5" thickTop="1" x14ac:dyDescent="0.2">
      <c r="A28" s="25" t="s">
        <v>12</v>
      </c>
      <c r="B28" s="65">
        <v>58</v>
      </c>
      <c r="C28" s="65">
        <v>20</v>
      </c>
      <c r="D28" s="64">
        <v>1501571</v>
      </c>
      <c r="E28" s="64">
        <v>1020883.15</v>
      </c>
      <c r="F28" s="24">
        <f>SUM(D28-E28)</f>
        <v>480687.85</v>
      </c>
      <c r="G28" s="64">
        <v>124978.84</v>
      </c>
    </row>
    <row r="29" spans="1:7" x14ac:dyDescent="0.2">
      <c r="A29" s="25" t="s">
        <v>13</v>
      </c>
      <c r="B29" s="65">
        <v>34</v>
      </c>
      <c r="C29" s="65">
        <v>12</v>
      </c>
      <c r="D29" s="64">
        <v>661436</v>
      </c>
      <c r="E29" s="64">
        <v>420605.65</v>
      </c>
      <c r="F29" s="24">
        <f>SUM(D29-E29)</f>
        <v>240830.34999999998</v>
      </c>
      <c r="G29" s="64">
        <v>62615.89</v>
      </c>
    </row>
    <row r="30" spans="1:7" x14ac:dyDescent="0.2">
      <c r="A30" s="25" t="s">
        <v>16</v>
      </c>
      <c r="B30" s="65">
        <v>11</v>
      </c>
      <c r="C30" s="65">
        <v>1</v>
      </c>
      <c r="D30" s="64">
        <v>247692</v>
      </c>
      <c r="E30" s="64">
        <v>157416.65</v>
      </c>
      <c r="F30" s="24">
        <f>SUM(D30-E30)</f>
        <v>90275.35</v>
      </c>
      <c r="G30" s="64">
        <v>23471.59</v>
      </c>
    </row>
    <row r="31" spans="1:7" x14ac:dyDescent="0.2">
      <c r="A31" s="25" t="s">
        <v>14</v>
      </c>
      <c r="B31" s="65">
        <v>118</v>
      </c>
      <c r="C31" s="65">
        <v>4</v>
      </c>
      <c r="D31" s="64">
        <v>6476969</v>
      </c>
      <c r="E31" s="64">
        <v>4545944.3499999996</v>
      </c>
      <c r="F31" s="24">
        <f>SUM(D31-E31)</f>
        <v>1931024.6500000004</v>
      </c>
      <c r="G31" s="64">
        <v>627583.01</v>
      </c>
    </row>
    <row r="32" spans="1:7" x14ac:dyDescent="0.2">
      <c r="A32" s="29" t="s">
        <v>15</v>
      </c>
      <c r="B32" s="29">
        <f t="shared" ref="B32:G32" si="3">SUM(B28:B31)</f>
        <v>221</v>
      </c>
      <c r="C32" s="29">
        <f t="shared" si="3"/>
        <v>37</v>
      </c>
      <c r="D32" s="30">
        <f t="shared" si="3"/>
        <v>8887668</v>
      </c>
      <c r="E32" s="30">
        <f t="shared" si="3"/>
        <v>6144849.7999999998</v>
      </c>
      <c r="F32" s="30">
        <f t="shared" si="3"/>
        <v>2742818.2</v>
      </c>
      <c r="G32" s="30">
        <f t="shared" si="3"/>
        <v>838649.33</v>
      </c>
    </row>
    <row r="33" spans="1:7" x14ac:dyDescent="0.2">
      <c r="A33" s="31"/>
      <c r="B33" s="31"/>
      <c r="C33" s="31"/>
      <c r="D33" s="31"/>
      <c r="E33" s="31"/>
      <c r="F33" s="31"/>
      <c r="G33" s="31"/>
    </row>
    <row r="34" spans="1:7" ht="13.5" thickBot="1" x14ac:dyDescent="0.25">
      <c r="A34" s="23" t="s">
        <v>22</v>
      </c>
      <c r="B34" s="23"/>
      <c r="C34" s="31"/>
      <c r="D34" s="31"/>
      <c r="E34" s="31"/>
      <c r="F34" s="31"/>
      <c r="G34" s="31"/>
    </row>
    <row r="35" spans="1:7" ht="13.5" thickTop="1" x14ac:dyDescent="0.2">
      <c r="A35" s="32" t="s">
        <v>1</v>
      </c>
      <c r="B35" s="33" t="s">
        <v>2</v>
      </c>
      <c r="C35" s="33" t="s">
        <v>2</v>
      </c>
      <c r="D35" s="33" t="s">
        <v>7</v>
      </c>
      <c r="E35" s="33" t="s">
        <v>7</v>
      </c>
      <c r="F35" s="33" t="s">
        <v>5</v>
      </c>
      <c r="G35" s="34" t="s">
        <v>10</v>
      </c>
    </row>
    <row r="36" spans="1:7" ht="13.5" thickBot="1" x14ac:dyDescent="0.25">
      <c r="A36" s="35" t="s">
        <v>0</v>
      </c>
      <c r="B36" s="36" t="s">
        <v>3</v>
      </c>
      <c r="C36" s="36" t="s">
        <v>4</v>
      </c>
      <c r="D36" s="36" t="s">
        <v>8</v>
      </c>
      <c r="E36" s="36" t="s">
        <v>9</v>
      </c>
      <c r="F36" s="36" t="s">
        <v>6</v>
      </c>
      <c r="G36" s="37" t="s">
        <v>11</v>
      </c>
    </row>
    <row r="37" spans="1:7" ht="13.5" thickTop="1" x14ac:dyDescent="0.2">
      <c r="A37" s="25" t="s">
        <v>12</v>
      </c>
      <c r="B37" s="65">
        <v>133</v>
      </c>
      <c r="C37" s="65">
        <v>45</v>
      </c>
      <c r="D37" s="64">
        <v>4451375</v>
      </c>
      <c r="E37" s="64">
        <v>3054784.05</v>
      </c>
      <c r="F37" s="24">
        <f>SUM(D37-E37)</f>
        <v>1396590.9500000002</v>
      </c>
      <c r="G37" s="64">
        <v>363113.65</v>
      </c>
    </row>
    <row r="38" spans="1:7" x14ac:dyDescent="0.2">
      <c r="A38" s="25" t="s">
        <v>13</v>
      </c>
      <c r="B38" s="65">
        <v>52</v>
      </c>
      <c r="C38" s="65">
        <v>18</v>
      </c>
      <c r="D38" s="64">
        <v>1924414</v>
      </c>
      <c r="E38" s="64">
        <v>1279364.1000000001</v>
      </c>
      <c r="F38" s="24">
        <f>SUM(D38-E38)</f>
        <v>645049.89999999991</v>
      </c>
      <c r="G38" s="64">
        <v>167712.97</v>
      </c>
    </row>
    <row r="39" spans="1:7" x14ac:dyDescent="0.2">
      <c r="A39" s="25" t="s">
        <v>16</v>
      </c>
      <c r="B39" s="65">
        <v>6</v>
      </c>
      <c r="C39" s="65">
        <v>1</v>
      </c>
      <c r="D39" s="64">
        <v>365688</v>
      </c>
      <c r="E39" s="64">
        <v>235231</v>
      </c>
      <c r="F39" s="24">
        <f>SUM(D39-E39)</f>
        <v>130457</v>
      </c>
      <c r="G39" s="64">
        <v>33918.82</v>
      </c>
    </row>
    <row r="40" spans="1:7" x14ac:dyDescent="0.2">
      <c r="A40" s="25" t="s">
        <v>14</v>
      </c>
      <c r="B40" s="65">
        <v>444</v>
      </c>
      <c r="C40" s="65">
        <v>14</v>
      </c>
      <c r="D40" s="64">
        <v>28034467</v>
      </c>
      <c r="E40" s="64">
        <v>19982249.300000001</v>
      </c>
      <c r="F40" s="24">
        <f>SUM(D40-E40)</f>
        <v>8052217.6999999993</v>
      </c>
      <c r="G40" s="64">
        <v>2616970.75</v>
      </c>
    </row>
    <row r="41" spans="1:7" x14ac:dyDescent="0.2">
      <c r="A41" s="29" t="s">
        <v>15</v>
      </c>
      <c r="B41" s="29">
        <f t="shared" ref="B41:F41" si="4">SUM(B37:B40)</f>
        <v>635</v>
      </c>
      <c r="C41" s="29">
        <f t="shared" si="4"/>
        <v>78</v>
      </c>
      <c r="D41" s="30">
        <f t="shared" si="4"/>
        <v>34775944</v>
      </c>
      <c r="E41" s="30">
        <f t="shared" si="4"/>
        <v>24551628.450000003</v>
      </c>
      <c r="F41" s="30">
        <f t="shared" si="4"/>
        <v>10224315.549999999</v>
      </c>
      <c r="G41" s="30">
        <f>SUM(G37:G40)</f>
        <v>3181716.19</v>
      </c>
    </row>
    <row r="42" spans="1:7" x14ac:dyDescent="0.2">
      <c r="A42" s="31"/>
      <c r="B42" s="31"/>
      <c r="C42" s="31"/>
      <c r="D42" s="31"/>
      <c r="E42" s="31"/>
      <c r="F42" s="31"/>
      <c r="G42" s="31"/>
    </row>
    <row r="43" spans="1:7" ht="13.5" thickBot="1" x14ac:dyDescent="0.25">
      <c r="A43" s="26" t="s">
        <v>23</v>
      </c>
      <c r="B43" s="23"/>
      <c r="C43" s="31"/>
      <c r="D43" s="31"/>
      <c r="E43" s="31"/>
      <c r="F43" s="31"/>
      <c r="G43" s="31"/>
    </row>
    <row r="44" spans="1:7" ht="13.5" thickTop="1" x14ac:dyDescent="0.2">
      <c r="A44" s="32" t="s">
        <v>1</v>
      </c>
      <c r="B44" s="33" t="s">
        <v>2</v>
      </c>
      <c r="C44" s="33" t="s">
        <v>2</v>
      </c>
      <c r="D44" s="33" t="s">
        <v>7</v>
      </c>
      <c r="E44" s="33" t="s">
        <v>7</v>
      </c>
      <c r="F44" s="33" t="s">
        <v>5</v>
      </c>
      <c r="G44" s="34" t="s">
        <v>10</v>
      </c>
    </row>
    <row r="45" spans="1:7" ht="13.5" thickBot="1" x14ac:dyDescent="0.25">
      <c r="A45" s="35" t="s">
        <v>0</v>
      </c>
      <c r="B45" s="36" t="s">
        <v>3</v>
      </c>
      <c r="C45" s="36" t="s">
        <v>4</v>
      </c>
      <c r="D45" s="36" t="s">
        <v>8</v>
      </c>
      <c r="E45" s="36" t="s">
        <v>9</v>
      </c>
      <c r="F45" s="36" t="s">
        <v>6</v>
      </c>
      <c r="G45" s="37" t="s">
        <v>11</v>
      </c>
    </row>
    <row r="46" spans="1:7" ht="13.5" thickTop="1" x14ac:dyDescent="0.2">
      <c r="A46" s="25" t="s">
        <v>12</v>
      </c>
      <c r="B46" s="65">
        <v>120</v>
      </c>
      <c r="C46" s="65">
        <v>41</v>
      </c>
      <c r="D46" s="64">
        <v>4833172</v>
      </c>
      <c r="E46" s="64">
        <v>3300961.55</v>
      </c>
      <c r="F46" s="24">
        <f>SUM(D46-E46)</f>
        <v>1532210.4500000002</v>
      </c>
      <c r="G46" s="64">
        <v>398374.72</v>
      </c>
    </row>
    <row r="47" spans="1:7" x14ac:dyDescent="0.2">
      <c r="A47" s="25" t="s">
        <v>13</v>
      </c>
      <c r="B47" s="65">
        <v>36</v>
      </c>
      <c r="C47" s="65">
        <v>12</v>
      </c>
      <c r="D47" s="64">
        <v>923200</v>
      </c>
      <c r="E47" s="64">
        <v>631219.19999999995</v>
      </c>
      <c r="F47" s="24">
        <f>SUM(D47-E47)</f>
        <v>291980.80000000005</v>
      </c>
      <c r="G47" s="64">
        <v>75915.009999999995</v>
      </c>
    </row>
    <row r="48" spans="1:7" x14ac:dyDescent="0.2">
      <c r="A48" s="25" t="s">
        <v>14</v>
      </c>
      <c r="B48" s="65">
        <v>727</v>
      </c>
      <c r="C48" s="65">
        <v>20</v>
      </c>
      <c r="D48" s="64">
        <v>48107126</v>
      </c>
      <c r="E48" s="64">
        <v>34180907.450000003</v>
      </c>
      <c r="F48" s="24">
        <f>SUM(D48-E48)</f>
        <v>13926218.549999997</v>
      </c>
      <c r="G48" s="64">
        <v>4526021.03</v>
      </c>
    </row>
    <row r="49" spans="1:7" x14ac:dyDescent="0.2">
      <c r="A49" s="29" t="s">
        <v>15</v>
      </c>
      <c r="B49" s="29">
        <f t="shared" ref="B49:G49" si="5">SUM(B46:B48)</f>
        <v>883</v>
      </c>
      <c r="C49" s="29">
        <f t="shared" si="5"/>
        <v>73</v>
      </c>
      <c r="D49" s="30">
        <f t="shared" si="5"/>
        <v>53863498</v>
      </c>
      <c r="E49" s="30">
        <f t="shared" si="5"/>
        <v>38113088.200000003</v>
      </c>
      <c r="F49" s="30">
        <f t="shared" si="5"/>
        <v>15750409.799999997</v>
      </c>
      <c r="G49" s="30">
        <f t="shared" si="5"/>
        <v>5000310.76</v>
      </c>
    </row>
    <row r="50" spans="1:7" x14ac:dyDescent="0.2">
      <c r="A50" s="31"/>
      <c r="B50" s="31"/>
      <c r="C50" s="31"/>
      <c r="D50" s="31"/>
      <c r="E50" s="31"/>
      <c r="F50" s="31"/>
      <c r="G50" s="31"/>
    </row>
    <row r="51" spans="1:7" ht="13.5" thickBot="1" x14ac:dyDescent="0.25">
      <c r="A51" s="23" t="s">
        <v>24</v>
      </c>
      <c r="B51" s="23"/>
      <c r="C51" s="31"/>
      <c r="D51" s="31"/>
      <c r="E51" s="31"/>
      <c r="F51" s="31"/>
      <c r="G51" s="31"/>
    </row>
    <row r="52" spans="1:7" ht="13.5" thickTop="1" x14ac:dyDescent="0.2">
      <c r="A52" s="32" t="s">
        <v>1</v>
      </c>
      <c r="B52" s="33" t="s">
        <v>2</v>
      </c>
      <c r="C52" s="33" t="s">
        <v>2</v>
      </c>
      <c r="D52" s="33" t="s">
        <v>7</v>
      </c>
      <c r="E52" s="33" t="s">
        <v>7</v>
      </c>
      <c r="F52" s="33" t="s">
        <v>5</v>
      </c>
      <c r="G52" s="34" t="s">
        <v>10</v>
      </c>
    </row>
    <row r="53" spans="1:7" ht="13.5" thickBot="1" x14ac:dyDescent="0.25">
      <c r="A53" s="35" t="s">
        <v>0</v>
      </c>
      <c r="B53" s="36" t="s">
        <v>3</v>
      </c>
      <c r="C53" s="36" t="s">
        <v>4</v>
      </c>
      <c r="D53" s="36" t="s">
        <v>8</v>
      </c>
      <c r="E53" s="36" t="s">
        <v>9</v>
      </c>
      <c r="F53" s="36" t="s">
        <v>6</v>
      </c>
      <c r="G53" s="37" t="s">
        <v>11</v>
      </c>
    </row>
    <row r="54" spans="1:7" ht="13.5" thickTop="1" x14ac:dyDescent="0.2">
      <c r="A54" s="25" t="s">
        <v>12</v>
      </c>
      <c r="B54" s="60">
        <v>3</v>
      </c>
      <c r="C54" s="5">
        <v>1</v>
      </c>
      <c r="D54" s="64">
        <v>385440</v>
      </c>
      <c r="E54" s="64">
        <v>284641.7</v>
      </c>
      <c r="F54" s="24">
        <f>SUM(D54-E54)</f>
        <v>100798.29999999999</v>
      </c>
      <c r="G54" s="64">
        <v>26207.56</v>
      </c>
    </row>
    <row r="55" spans="1:7" x14ac:dyDescent="0.2">
      <c r="A55" s="25" t="s">
        <v>13</v>
      </c>
      <c r="B55" s="60">
        <v>3</v>
      </c>
      <c r="C55" s="5">
        <v>1</v>
      </c>
      <c r="D55" s="64">
        <v>1011</v>
      </c>
      <c r="E55" s="64">
        <v>1100</v>
      </c>
      <c r="F55" s="24">
        <f>SUM(D55-E55)</f>
        <v>-89</v>
      </c>
      <c r="G55" s="64">
        <v>-23.14</v>
      </c>
    </row>
    <row r="56" spans="1:7" x14ac:dyDescent="0.2">
      <c r="A56" s="25" t="s">
        <v>16</v>
      </c>
      <c r="B56" s="60">
        <v>3</v>
      </c>
      <c r="C56" s="5">
        <v>1</v>
      </c>
      <c r="D56" s="64">
        <v>77666</v>
      </c>
      <c r="E56" s="64">
        <v>49643.4</v>
      </c>
      <c r="F56" s="24">
        <f>SUM(D56-E56)</f>
        <v>28022.6</v>
      </c>
      <c r="G56" s="64">
        <v>7285.88</v>
      </c>
    </row>
    <row r="57" spans="1:7" x14ac:dyDescent="0.2">
      <c r="A57" s="29" t="s">
        <v>15</v>
      </c>
      <c r="B57" s="29">
        <f>SUM(B54:B56)</f>
        <v>9</v>
      </c>
      <c r="C57" s="29">
        <f>SUM(C54:C56)</f>
        <v>3</v>
      </c>
      <c r="D57" s="30">
        <f>SUM(D54:D56)</f>
        <v>464117</v>
      </c>
      <c r="E57" s="30">
        <f t="shared" ref="E57:F57" si="6">SUM(E54:E56)</f>
        <v>335385.10000000003</v>
      </c>
      <c r="F57" s="30">
        <f t="shared" si="6"/>
        <v>128731.9</v>
      </c>
      <c r="G57" s="30">
        <f>SUM(G54:G56)</f>
        <v>33470.300000000003</v>
      </c>
    </row>
    <row r="58" spans="1:7" x14ac:dyDescent="0.2">
      <c r="A58" s="31"/>
      <c r="B58" s="31"/>
      <c r="C58" s="31"/>
      <c r="D58" s="31"/>
      <c r="E58" s="31"/>
      <c r="F58" s="31"/>
      <c r="G58" s="31"/>
    </row>
    <row r="59" spans="1:7" ht="13.5" thickBot="1" x14ac:dyDescent="0.25">
      <c r="A59" s="23" t="s">
        <v>25</v>
      </c>
      <c r="B59" s="23"/>
      <c r="C59" s="31"/>
      <c r="D59" s="31"/>
      <c r="E59" s="31"/>
      <c r="F59" s="31"/>
      <c r="G59" s="31"/>
    </row>
    <row r="60" spans="1:7" ht="13.5" thickTop="1" x14ac:dyDescent="0.2">
      <c r="A60" s="32" t="s">
        <v>1</v>
      </c>
      <c r="B60" s="33" t="s">
        <v>2</v>
      </c>
      <c r="C60" s="33" t="s">
        <v>2</v>
      </c>
      <c r="D60" s="33" t="s">
        <v>7</v>
      </c>
      <c r="E60" s="33" t="s">
        <v>7</v>
      </c>
      <c r="F60" s="33" t="s">
        <v>5</v>
      </c>
      <c r="G60" s="34" t="s">
        <v>10</v>
      </c>
    </row>
    <row r="61" spans="1:7" ht="13.5" thickBot="1" x14ac:dyDescent="0.25">
      <c r="A61" s="35" t="s">
        <v>0</v>
      </c>
      <c r="B61" s="36" t="s">
        <v>3</v>
      </c>
      <c r="C61" s="36" t="s">
        <v>4</v>
      </c>
      <c r="D61" s="36" t="s">
        <v>8</v>
      </c>
      <c r="E61" s="36" t="s">
        <v>9</v>
      </c>
      <c r="F61" s="36" t="s">
        <v>6</v>
      </c>
      <c r="G61" s="37" t="s">
        <v>11</v>
      </c>
    </row>
    <row r="62" spans="1:7" ht="13.5" thickTop="1" x14ac:dyDescent="0.2">
      <c r="A62" s="25" t="s">
        <v>12</v>
      </c>
      <c r="B62" s="25">
        <v>9</v>
      </c>
      <c r="C62" s="25">
        <v>3</v>
      </c>
      <c r="D62" s="24">
        <v>58713</v>
      </c>
      <c r="E62" s="24">
        <v>40725.5</v>
      </c>
      <c r="F62" s="24">
        <f>SUM(D62-E62)</f>
        <v>17987.5</v>
      </c>
      <c r="G62" s="24">
        <v>4676.75</v>
      </c>
    </row>
    <row r="63" spans="1:7" x14ac:dyDescent="0.2">
      <c r="A63" s="25" t="s">
        <v>14</v>
      </c>
      <c r="B63" s="25">
        <v>158</v>
      </c>
      <c r="C63" s="25">
        <v>5</v>
      </c>
      <c r="D63" s="24">
        <v>9470030</v>
      </c>
      <c r="E63" s="24">
        <v>6849509.7999999998</v>
      </c>
      <c r="F63" s="24">
        <f>SUM(D63-E63)</f>
        <v>2620520.2000000002</v>
      </c>
      <c r="G63" s="24">
        <v>851669.07</v>
      </c>
    </row>
    <row r="64" spans="1:7" x14ac:dyDescent="0.2">
      <c r="A64" s="29" t="s">
        <v>15</v>
      </c>
      <c r="B64" s="29">
        <f t="shared" ref="B64:G64" si="7">SUM(B62:B63)</f>
        <v>167</v>
      </c>
      <c r="C64" s="29">
        <f t="shared" si="7"/>
        <v>8</v>
      </c>
      <c r="D64" s="30">
        <f t="shared" si="7"/>
        <v>9528743</v>
      </c>
      <c r="E64" s="30">
        <f t="shared" si="7"/>
        <v>6890235.2999999998</v>
      </c>
      <c r="F64" s="30">
        <f t="shared" si="7"/>
        <v>2638507.7000000002</v>
      </c>
      <c r="G64" s="30">
        <f t="shared" si="7"/>
        <v>856345.82</v>
      </c>
    </row>
    <row r="65" spans="1:7" x14ac:dyDescent="0.2">
      <c r="A65" s="31"/>
      <c r="B65" s="31"/>
      <c r="C65" s="31"/>
      <c r="D65" s="31"/>
      <c r="E65" s="31"/>
      <c r="F65" s="31"/>
      <c r="G65" s="31"/>
    </row>
    <row r="66" spans="1:7" ht="13.5" thickBot="1" x14ac:dyDescent="0.25">
      <c r="A66" s="23" t="s">
        <v>26</v>
      </c>
      <c r="B66" s="23"/>
      <c r="C66" s="31"/>
      <c r="D66" s="31"/>
      <c r="E66" s="31"/>
      <c r="F66" s="31"/>
      <c r="G66" s="31"/>
    </row>
    <row r="67" spans="1:7" ht="13.5" thickTop="1" x14ac:dyDescent="0.2">
      <c r="A67" s="32" t="s">
        <v>1</v>
      </c>
      <c r="B67" s="33" t="s">
        <v>2</v>
      </c>
      <c r="C67" s="33" t="s">
        <v>2</v>
      </c>
      <c r="D67" s="33" t="s">
        <v>7</v>
      </c>
      <c r="E67" s="33" t="s">
        <v>7</v>
      </c>
      <c r="F67" s="33" t="s">
        <v>5</v>
      </c>
      <c r="G67" s="34" t="s">
        <v>10</v>
      </c>
    </row>
    <row r="68" spans="1:7" ht="13.5" thickBot="1" x14ac:dyDescent="0.25">
      <c r="A68" s="35" t="s">
        <v>0</v>
      </c>
      <c r="B68" s="36" t="s">
        <v>3</v>
      </c>
      <c r="C68" s="36" t="s">
        <v>4</v>
      </c>
      <c r="D68" s="36" t="s">
        <v>8</v>
      </c>
      <c r="E68" s="36" t="s">
        <v>9</v>
      </c>
      <c r="F68" s="36" t="s">
        <v>6</v>
      </c>
      <c r="G68" s="37" t="s">
        <v>11</v>
      </c>
    </row>
    <row r="69" spans="1:7" ht="13.5" thickTop="1" x14ac:dyDescent="0.2">
      <c r="A69" s="25" t="s">
        <v>12</v>
      </c>
      <c r="B69" s="25">
        <v>6</v>
      </c>
      <c r="C69" s="25">
        <v>2</v>
      </c>
      <c r="D69" s="24">
        <v>414968</v>
      </c>
      <c r="E69" s="24">
        <v>286640.5</v>
      </c>
      <c r="F69" s="24">
        <f>SUM(D69-E69)</f>
        <v>128327.5</v>
      </c>
      <c r="G69" s="24">
        <v>33365.15</v>
      </c>
    </row>
    <row r="70" spans="1:7" x14ac:dyDescent="0.2">
      <c r="A70" s="25" t="s">
        <v>13</v>
      </c>
      <c r="B70" s="25">
        <v>3</v>
      </c>
      <c r="C70" s="25">
        <v>1</v>
      </c>
      <c r="D70" s="24">
        <v>34076</v>
      </c>
      <c r="E70" s="24">
        <v>21931.95</v>
      </c>
      <c r="F70" s="24">
        <f>SUM(D70-E70)</f>
        <v>12144.05</v>
      </c>
      <c r="G70" s="24">
        <v>3157.45</v>
      </c>
    </row>
    <row r="71" spans="1:7" x14ac:dyDescent="0.2">
      <c r="A71" s="25" t="s">
        <v>14</v>
      </c>
      <c r="B71" s="25">
        <v>20</v>
      </c>
      <c r="C71" s="25">
        <v>1</v>
      </c>
      <c r="D71" s="24">
        <v>1786806</v>
      </c>
      <c r="E71" s="24">
        <v>1320954.1499999999</v>
      </c>
      <c r="F71" s="24">
        <f>SUM(D71-E71)</f>
        <v>465851.85000000009</v>
      </c>
      <c r="G71" s="24">
        <v>151401.85</v>
      </c>
    </row>
    <row r="72" spans="1:7" x14ac:dyDescent="0.2">
      <c r="A72" s="29" t="s">
        <v>15</v>
      </c>
      <c r="B72" s="29">
        <f t="shared" ref="B72:G72" si="8">SUM(B69:B71)</f>
        <v>29</v>
      </c>
      <c r="C72" s="29">
        <f t="shared" si="8"/>
        <v>4</v>
      </c>
      <c r="D72" s="30">
        <f t="shared" si="8"/>
        <v>2235850</v>
      </c>
      <c r="E72" s="30">
        <f t="shared" si="8"/>
        <v>1629526.5999999999</v>
      </c>
      <c r="F72" s="30">
        <f t="shared" si="8"/>
        <v>606323.40000000014</v>
      </c>
      <c r="G72" s="30">
        <f t="shared" si="8"/>
        <v>187924.45</v>
      </c>
    </row>
    <row r="73" spans="1:7" x14ac:dyDescent="0.2">
      <c r="A73" s="31"/>
      <c r="B73" s="31"/>
      <c r="C73" s="31"/>
      <c r="D73" s="31"/>
      <c r="E73" s="31"/>
      <c r="F73" s="31"/>
      <c r="G73" s="31"/>
    </row>
    <row r="74" spans="1:7" ht="13.5" thickBot="1" x14ac:dyDescent="0.25">
      <c r="A74" s="23" t="s">
        <v>27</v>
      </c>
      <c r="B74" s="23"/>
      <c r="C74" s="31"/>
      <c r="D74" s="31"/>
      <c r="E74" s="31"/>
      <c r="F74" s="31"/>
      <c r="G74" s="31"/>
    </row>
    <row r="75" spans="1:7" ht="13.5" thickTop="1" x14ac:dyDescent="0.2">
      <c r="A75" s="32" t="s">
        <v>1</v>
      </c>
      <c r="B75" s="33" t="s">
        <v>2</v>
      </c>
      <c r="C75" s="33" t="s">
        <v>2</v>
      </c>
      <c r="D75" s="33" t="s">
        <v>7</v>
      </c>
      <c r="E75" s="33" t="s">
        <v>7</v>
      </c>
      <c r="F75" s="33" t="s">
        <v>5</v>
      </c>
      <c r="G75" s="34" t="s">
        <v>10</v>
      </c>
    </row>
    <row r="76" spans="1:7" ht="13.5" thickBot="1" x14ac:dyDescent="0.25">
      <c r="A76" s="35" t="s">
        <v>0</v>
      </c>
      <c r="B76" s="36" t="s">
        <v>3</v>
      </c>
      <c r="C76" s="36" t="s">
        <v>4</v>
      </c>
      <c r="D76" s="36" t="s">
        <v>8</v>
      </c>
      <c r="E76" s="36" t="s">
        <v>9</v>
      </c>
      <c r="F76" s="36" t="s">
        <v>6</v>
      </c>
      <c r="G76" s="37" t="s">
        <v>11</v>
      </c>
    </row>
    <row r="77" spans="1:7" ht="13.5" thickTop="1" x14ac:dyDescent="0.2">
      <c r="A77" s="25" t="s">
        <v>12</v>
      </c>
      <c r="B77" s="25">
        <v>46</v>
      </c>
      <c r="C77" s="25">
        <v>15</v>
      </c>
      <c r="D77" s="24">
        <v>1562338</v>
      </c>
      <c r="E77" s="24">
        <v>1083088.8</v>
      </c>
      <c r="F77" s="24">
        <f>SUM(D77-E77)</f>
        <v>479249.19999999995</v>
      </c>
      <c r="G77" s="24">
        <v>124604.79</v>
      </c>
    </row>
    <row r="78" spans="1:7" x14ac:dyDescent="0.2">
      <c r="A78" s="25" t="s">
        <v>13</v>
      </c>
      <c r="B78" s="25">
        <v>21</v>
      </c>
      <c r="C78" s="25">
        <v>7</v>
      </c>
      <c r="D78" s="24">
        <v>742564</v>
      </c>
      <c r="E78" s="24">
        <v>546873</v>
      </c>
      <c r="F78" s="24">
        <f>SUM(D78-E78)</f>
        <v>195691</v>
      </c>
      <c r="G78" s="24">
        <v>50879.66</v>
      </c>
    </row>
    <row r="79" spans="1:7" x14ac:dyDescent="0.2">
      <c r="A79" s="25" t="s">
        <v>14</v>
      </c>
      <c r="B79" s="25">
        <v>133</v>
      </c>
      <c r="C79" s="25">
        <v>4</v>
      </c>
      <c r="D79" s="24">
        <v>15740738.25</v>
      </c>
      <c r="E79" s="24">
        <v>11547967.35</v>
      </c>
      <c r="F79" s="24">
        <f>SUM(D79-E79)</f>
        <v>4192770.9000000004</v>
      </c>
      <c r="G79" s="24">
        <v>1362650.54</v>
      </c>
    </row>
    <row r="80" spans="1:7" x14ac:dyDescent="0.2">
      <c r="A80" s="29" t="s">
        <v>15</v>
      </c>
      <c r="B80" s="29">
        <f t="shared" ref="B80:G80" si="9">SUM(B77:B79)</f>
        <v>200</v>
      </c>
      <c r="C80" s="29">
        <f t="shared" si="9"/>
        <v>26</v>
      </c>
      <c r="D80" s="30">
        <f t="shared" si="9"/>
        <v>18045640.25</v>
      </c>
      <c r="E80" s="30">
        <f t="shared" si="9"/>
        <v>13177929.15</v>
      </c>
      <c r="F80" s="30">
        <f t="shared" si="9"/>
        <v>4867711.1000000006</v>
      </c>
      <c r="G80" s="30">
        <f t="shared" si="9"/>
        <v>1538134.99</v>
      </c>
    </row>
    <row r="81" spans="1:7" x14ac:dyDescent="0.2">
      <c r="A81" s="31"/>
      <c r="B81" s="31"/>
      <c r="C81" s="31"/>
      <c r="D81" s="31"/>
      <c r="E81" s="31"/>
      <c r="F81" s="31"/>
      <c r="G81" s="31"/>
    </row>
    <row r="82" spans="1:7" ht="13.5" thickBot="1" x14ac:dyDescent="0.25">
      <c r="A82" s="23" t="s">
        <v>28</v>
      </c>
      <c r="B82" s="23"/>
      <c r="C82" s="31"/>
      <c r="D82" s="31"/>
      <c r="E82" s="31"/>
      <c r="F82" s="31"/>
      <c r="G82" s="31"/>
    </row>
    <row r="83" spans="1:7" ht="13.5" thickTop="1" x14ac:dyDescent="0.2">
      <c r="A83" s="32" t="s">
        <v>1</v>
      </c>
      <c r="B83" s="33" t="s">
        <v>2</v>
      </c>
      <c r="C83" s="33" t="s">
        <v>2</v>
      </c>
      <c r="D83" s="33" t="s">
        <v>7</v>
      </c>
      <c r="E83" s="33" t="s">
        <v>7</v>
      </c>
      <c r="F83" s="33" t="s">
        <v>5</v>
      </c>
      <c r="G83" s="34" t="s">
        <v>10</v>
      </c>
    </row>
    <row r="84" spans="1:7" ht="13.5" thickBot="1" x14ac:dyDescent="0.25">
      <c r="A84" s="35" t="s">
        <v>0</v>
      </c>
      <c r="B84" s="36" t="s">
        <v>3</v>
      </c>
      <c r="C84" s="36" t="s">
        <v>4</v>
      </c>
      <c r="D84" s="36" t="s">
        <v>8</v>
      </c>
      <c r="E84" s="36" t="s">
        <v>9</v>
      </c>
      <c r="F84" s="36" t="s">
        <v>6</v>
      </c>
      <c r="G84" s="37" t="s">
        <v>11</v>
      </c>
    </row>
    <row r="85" spans="1:7" ht="13.5" thickTop="1" x14ac:dyDescent="0.2">
      <c r="A85" s="25" t="s">
        <v>12</v>
      </c>
      <c r="B85" s="25">
        <v>549</v>
      </c>
      <c r="C85" s="25">
        <v>186</v>
      </c>
      <c r="D85" s="24">
        <v>22267776.25</v>
      </c>
      <c r="E85" s="24">
        <v>15080293.65</v>
      </c>
      <c r="F85" s="24">
        <f>SUM(D85-E85)</f>
        <v>7187482.5999999996</v>
      </c>
      <c r="G85" s="24">
        <v>1868745.48</v>
      </c>
    </row>
    <row r="86" spans="1:7" x14ac:dyDescent="0.2">
      <c r="A86" s="25" t="s">
        <v>13</v>
      </c>
      <c r="B86" s="25">
        <v>349</v>
      </c>
      <c r="C86" s="25">
        <v>123</v>
      </c>
      <c r="D86" s="24">
        <v>9080929</v>
      </c>
      <c r="E86" s="24">
        <v>6147515.2999999998</v>
      </c>
      <c r="F86" s="24">
        <f>SUM(D86-E86)</f>
        <v>2933413.7</v>
      </c>
      <c r="G86" s="24">
        <v>762687.56</v>
      </c>
    </row>
    <row r="87" spans="1:7" x14ac:dyDescent="0.2">
      <c r="A87" s="25" t="s">
        <v>16</v>
      </c>
      <c r="B87" s="25">
        <v>0</v>
      </c>
      <c r="C87" s="25">
        <v>0</v>
      </c>
      <c r="D87" s="24">
        <v>0</v>
      </c>
      <c r="E87" s="24">
        <v>0</v>
      </c>
      <c r="F87" s="24">
        <f>SUM(D87-E87)</f>
        <v>0</v>
      </c>
      <c r="G87" s="24">
        <v>0</v>
      </c>
    </row>
    <row r="88" spans="1:7" x14ac:dyDescent="0.2">
      <c r="A88" s="25" t="s">
        <v>17</v>
      </c>
      <c r="B88" s="25">
        <v>509</v>
      </c>
      <c r="C88" s="25">
        <v>5</v>
      </c>
      <c r="D88" s="24">
        <v>26848791</v>
      </c>
      <c r="E88" s="24">
        <v>19435801.850000001</v>
      </c>
      <c r="F88" s="24">
        <f>SUM(D88-E88)</f>
        <v>7412989.1499999985</v>
      </c>
      <c r="G88" s="24">
        <v>1334338.05</v>
      </c>
    </row>
    <row r="89" spans="1:7" x14ac:dyDescent="0.2">
      <c r="A89" s="25" t="s">
        <v>14</v>
      </c>
      <c r="B89" s="25">
        <v>231</v>
      </c>
      <c r="C89" s="25">
        <v>5</v>
      </c>
      <c r="D89" s="24">
        <v>18431896.25</v>
      </c>
      <c r="E89" s="24">
        <v>13247384.4</v>
      </c>
      <c r="F89" s="24">
        <f>SUM(D89-E89)</f>
        <v>5184511.8499999996</v>
      </c>
      <c r="G89" s="24">
        <v>1684966.35</v>
      </c>
    </row>
    <row r="90" spans="1:7" x14ac:dyDescent="0.2">
      <c r="A90" s="29" t="s">
        <v>15</v>
      </c>
      <c r="B90" s="29">
        <f t="shared" ref="B90:G90" si="10">SUM(B85:B89)</f>
        <v>1638</v>
      </c>
      <c r="C90" s="29">
        <f t="shared" si="10"/>
        <v>319</v>
      </c>
      <c r="D90" s="30">
        <f t="shared" si="10"/>
        <v>76629392.5</v>
      </c>
      <c r="E90" s="30">
        <f t="shared" si="10"/>
        <v>53910995.199999996</v>
      </c>
      <c r="F90" s="30">
        <f t="shared" si="10"/>
        <v>22718397.299999997</v>
      </c>
      <c r="G90" s="30">
        <f t="shared" si="10"/>
        <v>5650737.4399999995</v>
      </c>
    </row>
    <row r="91" spans="1:7" x14ac:dyDescent="0.2">
      <c r="A91" s="31"/>
      <c r="B91" s="31"/>
      <c r="C91" s="31"/>
      <c r="D91" s="31"/>
      <c r="E91" s="31"/>
      <c r="F91" s="31"/>
      <c r="G91" s="31"/>
    </row>
    <row r="92" spans="1:7" ht="13.5" thickBot="1" x14ac:dyDescent="0.25">
      <c r="A92" s="23" t="s">
        <v>29</v>
      </c>
      <c r="B92" s="23"/>
      <c r="C92" s="31"/>
      <c r="D92" s="31"/>
      <c r="E92" s="31"/>
      <c r="F92" s="31"/>
      <c r="G92" s="31"/>
    </row>
    <row r="93" spans="1:7" ht="13.5" thickTop="1" x14ac:dyDescent="0.2">
      <c r="A93" s="32" t="s">
        <v>1</v>
      </c>
      <c r="B93" s="33" t="s">
        <v>2</v>
      </c>
      <c r="C93" s="33" t="s">
        <v>2</v>
      </c>
      <c r="D93" s="33" t="s">
        <v>7</v>
      </c>
      <c r="E93" s="33" t="s">
        <v>7</v>
      </c>
      <c r="F93" s="33" t="s">
        <v>5</v>
      </c>
      <c r="G93" s="34" t="s">
        <v>10</v>
      </c>
    </row>
    <row r="94" spans="1:7" ht="13.5" thickBot="1" x14ac:dyDescent="0.25">
      <c r="A94" s="35" t="s">
        <v>0</v>
      </c>
      <c r="B94" s="36" t="s">
        <v>3</v>
      </c>
      <c r="C94" s="36" t="s">
        <v>4</v>
      </c>
      <c r="D94" s="36" t="s">
        <v>8</v>
      </c>
      <c r="E94" s="36" t="s">
        <v>9</v>
      </c>
      <c r="F94" s="36" t="s">
        <v>6</v>
      </c>
      <c r="G94" s="37" t="s">
        <v>11</v>
      </c>
    </row>
    <row r="95" spans="1:7" ht="13.5" thickTop="1" x14ac:dyDescent="0.2">
      <c r="A95" s="25" t="s">
        <v>12</v>
      </c>
      <c r="B95" s="25">
        <v>23</v>
      </c>
      <c r="C95" s="25">
        <v>8</v>
      </c>
      <c r="D95" s="24">
        <v>698626</v>
      </c>
      <c r="E95" s="24">
        <v>461139.95</v>
      </c>
      <c r="F95" s="24">
        <f>SUM(D95-E95)</f>
        <v>237486.05</v>
      </c>
      <c r="G95" s="24">
        <v>61746.37</v>
      </c>
    </row>
    <row r="96" spans="1:7" x14ac:dyDescent="0.2">
      <c r="A96" s="25" t="s">
        <v>13</v>
      </c>
      <c r="B96" s="25">
        <v>6</v>
      </c>
      <c r="C96" s="25">
        <v>2</v>
      </c>
      <c r="D96" s="24">
        <v>223631</v>
      </c>
      <c r="E96" s="24">
        <v>148143.35</v>
      </c>
      <c r="F96" s="24">
        <f>SUM(D96-E96)</f>
        <v>75487.649999999994</v>
      </c>
      <c r="G96" s="24">
        <v>19626.79</v>
      </c>
    </row>
    <row r="97" spans="1:7" x14ac:dyDescent="0.2">
      <c r="A97" s="25" t="s">
        <v>14</v>
      </c>
      <c r="B97" s="25">
        <v>117</v>
      </c>
      <c r="C97" s="25">
        <v>3</v>
      </c>
      <c r="D97" s="24">
        <v>7093577</v>
      </c>
      <c r="E97" s="24">
        <v>5199075.45</v>
      </c>
      <c r="F97" s="24">
        <f>SUM(D97-E97)</f>
        <v>1894501.5499999998</v>
      </c>
      <c r="G97" s="24">
        <v>615713</v>
      </c>
    </row>
    <row r="98" spans="1:7" x14ac:dyDescent="0.2">
      <c r="A98" s="29" t="s">
        <v>15</v>
      </c>
      <c r="B98" s="29">
        <f t="shared" ref="B98:G98" si="11">SUM(B95:B97)</f>
        <v>146</v>
      </c>
      <c r="C98" s="29">
        <f t="shared" si="11"/>
        <v>13</v>
      </c>
      <c r="D98" s="30">
        <f t="shared" si="11"/>
        <v>8015834</v>
      </c>
      <c r="E98" s="30">
        <f t="shared" si="11"/>
        <v>5808358.75</v>
      </c>
      <c r="F98" s="30">
        <f t="shared" si="11"/>
        <v>2207475.25</v>
      </c>
      <c r="G98" s="30">
        <f t="shared" si="11"/>
        <v>697086.16</v>
      </c>
    </row>
    <row r="99" spans="1:7" x14ac:dyDescent="0.2">
      <c r="A99" s="31"/>
      <c r="B99" s="31"/>
      <c r="C99" s="31"/>
      <c r="D99" s="31"/>
      <c r="E99" s="31"/>
      <c r="F99" s="31"/>
      <c r="G99" s="31"/>
    </row>
    <row r="100" spans="1:7" ht="13.5" thickBot="1" x14ac:dyDescent="0.25">
      <c r="A100" s="23" t="s">
        <v>30</v>
      </c>
      <c r="B100" s="23"/>
      <c r="C100" s="31"/>
      <c r="D100" s="31"/>
      <c r="E100" s="31"/>
      <c r="F100" s="31"/>
      <c r="G100" s="31"/>
    </row>
    <row r="101" spans="1:7" ht="13.5" thickTop="1" x14ac:dyDescent="0.2">
      <c r="A101" s="32" t="s">
        <v>1</v>
      </c>
      <c r="B101" s="33" t="s">
        <v>2</v>
      </c>
      <c r="C101" s="33" t="s">
        <v>2</v>
      </c>
      <c r="D101" s="33" t="s">
        <v>7</v>
      </c>
      <c r="E101" s="33" t="s">
        <v>7</v>
      </c>
      <c r="F101" s="33" t="s">
        <v>5</v>
      </c>
      <c r="G101" s="34" t="s">
        <v>10</v>
      </c>
    </row>
    <row r="102" spans="1:7" ht="13.5" thickBot="1" x14ac:dyDescent="0.25">
      <c r="A102" s="35" t="s">
        <v>0</v>
      </c>
      <c r="B102" s="36" t="s">
        <v>3</v>
      </c>
      <c r="C102" s="36" t="s">
        <v>4</v>
      </c>
      <c r="D102" s="36" t="s">
        <v>8</v>
      </c>
      <c r="E102" s="36" t="s">
        <v>9</v>
      </c>
      <c r="F102" s="36" t="s">
        <v>6</v>
      </c>
      <c r="G102" s="37" t="s">
        <v>11</v>
      </c>
    </row>
    <row r="103" spans="1:7" ht="13.5" thickTop="1" x14ac:dyDescent="0.2">
      <c r="A103" s="25" t="s">
        <v>12</v>
      </c>
      <c r="B103" s="25">
        <v>83</v>
      </c>
      <c r="C103" s="25">
        <v>29</v>
      </c>
      <c r="D103" s="24">
        <v>2428528</v>
      </c>
      <c r="E103" s="24">
        <v>1718812.75</v>
      </c>
      <c r="F103" s="24">
        <f>SUM(D103-E103)</f>
        <v>709715.25</v>
      </c>
      <c r="G103" s="24">
        <v>184525.97</v>
      </c>
    </row>
    <row r="104" spans="1:7" x14ac:dyDescent="0.2">
      <c r="A104" s="25" t="s">
        <v>13</v>
      </c>
      <c r="B104" s="25">
        <v>16</v>
      </c>
      <c r="C104" s="25">
        <v>6</v>
      </c>
      <c r="D104" s="24">
        <v>404498</v>
      </c>
      <c r="E104" s="24">
        <v>289171.65000000002</v>
      </c>
      <c r="F104" s="24">
        <f>SUM(D104-E104)</f>
        <v>115326.34999999998</v>
      </c>
      <c r="G104" s="24">
        <v>29984.85</v>
      </c>
    </row>
    <row r="105" spans="1:7" x14ac:dyDescent="0.2">
      <c r="A105" s="25" t="s">
        <v>16</v>
      </c>
      <c r="B105" s="25">
        <v>5</v>
      </c>
      <c r="C105" s="25">
        <v>1</v>
      </c>
      <c r="D105" s="24">
        <v>102465</v>
      </c>
      <c r="E105" s="24">
        <v>70362.75</v>
      </c>
      <c r="F105" s="24">
        <f>SUM(D105-E105)</f>
        <v>32102.25</v>
      </c>
      <c r="G105" s="24">
        <v>8346.59</v>
      </c>
    </row>
    <row r="106" spans="1:7" x14ac:dyDescent="0.2">
      <c r="A106" s="25" t="s">
        <v>17</v>
      </c>
      <c r="B106" s="25">
        <v>49</v>
      </c>
      <c r="C106" s="25">
        <v>1</v>
      </c>
      <c r="D106" s="24">
        <v>1537760</v>
      </c>
      <c r="E106" s="24">
        <v>1163929.1499999999</v>
      </c>
      <c r="F106" s="24">
        <f>SUM(D106-E106)</f>
        <v>373830.85000000009</v>
      </c>
      <c r="G106" s="24">
        <v>67289.55</v>
      </c>
    </row>
    <row r="107" spans="1:7" x14ac:dyDescent="0.2">
      <c r="A107" s="25" t="s">
        <v>14</v>
      </c>
      <c r="B107" s="25">
        <v>386</v>
      </c>
      <c r="C107" s="25">
        <v>9</v>
      </c>
      <c r="D107" s="24">
        <v>28228150</v>
      </c>
      <c r="E107" s="24">
        <v>20605818.600000001</v>
      </c>
      <c r="F107" s="24">
        <f>SUM(D107-E107)</f>
        <v>7622331.3999999985</v>
      </c>
      <c r="G107" s="24">
        <v>2477257.71</v>
      </c>
    </row>
    <row r="108" spans="1:7" x14ac:dyDescent="0.2">
      <c r="A108" s="29" t="s">
        <v>15</v>
      </c>
      <c r="B108" s="29">
        <f>SUM(B103:B107)</f>
        <v>539</v>
      </c>
      <c r="C108" s="29">
        <f t="shared" ref="C108:G108" si="12">SUM(C103:C107)</f>
        <v>46</v>
      </c>
      <c r="D108" s="30">
        <f t="shared" si="12"/>
        <v>32701401</v>
      </c>
      <c r="E108" s="30">
        <f t="shared" si="12"/>
        <v>23848094.900000002</v>
      </c>
      <c r="F108" s="30">
        <f t="shared" si="12"/>
        <v>8853306.0999999978</v>
      </c>
      <c r="G108" s="30">
        <f t="shared" si="12"/>
        <v>2767404.67</v>
      </c>
    </row>
    <row r="109" spans="1:7" x14ac:dyDescent="0.2">
      <c r="A109" s="31"/>
      <c r="B109" s="31"/>
      <c r="C109" s="31"/>
      <c r="D109" s="31"/>
      <c r="E109" s="31"/>
      <c r="F109" s="31"/>
      <c r="G109" s="31"/>
    </row>
    <row r="110" spans="1:7" ht="13.5" thickBot="1" x14ac:dyDescent="0.25">
      <c r="A110" s="23" t="s">
        <v>31</v>
      </c>
      <c r="B110" s="23"/>
      <c r="C110" s="31"/>
      <c r="D110" s="31"/>
      <c r="E110" s="31"/>
      <c r="F110" s="31"/>
      <c r="G110" s="31"/>
    </row>
    <row r="111" spans="1:7" ht="13.5" thickTop="1" x14ac:dyDescent="0.2">
      <c r="A111" s="32" t="s">
        <v>1</v>
      </c>
      <c r="B111" s="33" t="s">
        <v>2</v>
      </c>
      <c r="C111" s="33" t="s">
        <v>2</v>
      </c>
      <c r="D111" s="33" t="s">
        <v>7</v>
      </c>
      <c r="E111" s="33" t="s">
        <v>7</v>
      </c>
      <c r="F111" s="33" t="s">
        <v>5</v>
      </c>
      <c r="G111" s="34" t="s">
        <v>10</v>
      </c>
    </row>
    <row r="112" spans="1:7" ht="13.5" thickBot="1" x14ac:dyDescent="0.25">
      <c r="A112" s="35" t="s">
        <v>0</v>
      </c>
      <c r="B112" s="36" t="s">
        <v>3</v>
      </c>
      <c r="C112" s="36" t="s">
        <v>4</v>
      </c>
      <c r="D112" s="36" t="s">
        <v>8</v>
      </c>
      <c r="E112" s="36" t="s">
        <v>9</v>
      </c>
      <c r="F112" s="36" t="s">
        <v>6</v>
      </c>
      <c r="G112" s="37" t="s">
        <v>11</v>
      </c>
    </row>
    <row r="113" spans="1:7" ht="13.5" thickTop="1" x14ac:dyDescent="0.2">
      <c r="A113" s="25" t="s">
        <v>12</v>
      </c>
      <c r="B113" s="25">
        <v>13</v>
      </c>
      <c r="C113" s="25">
        <v>5</v>
      </c>
      <c r="D113" s="24">
        <v>236514</v>
      </c>
      <c r="E113" s="24">
        <v>155947.54999999999</v>
      </c>
      <c r="F113" s="24">
        <f>SUM(D113-E113)</f>
        <v>80566.450000000012</v>
      </c>
      <c r="G113" s="24">
        <v>20947.28</v>
      </c>
    </row>
    <row r="114" spans="1:7" x14ac:dyDescent="0.2">
      <c r="A114" s="25" t="s">
        <v>14</v>
      </c>
      <c r="B114" s="25">
        <v>202</v>
      </c>
      <c r="C114" s="25">
        <v>7</v>
      </c>
      <c r="D114" s="24">
        <v>10082031</v>
      </c>
      <c r="E114" s="24">
        <v>7083321.1500000004</v>
      </c>
      <c r="F114" s="24">
        <f>SUM(D114-E114)</f>
        <v>2998709.8499999996</v>
      </c>
      <c r="G114" s="24">
        <v>974580.7</v>
      </c>
    </row>
    <row r="115" spans="1:7" x14ac:dyDescent="0.2">
      <c r="A115" s="29" t="s">
        <v>15</v>
      </c>
      <c r="B115" s="29">
        <f t="shared" ref="B115:G115" si="13">SUM(B113:B114)</f>
        <v>215</v>
      </c>
      <c r="C115" s="29">
        <f t="shared" si="13"/>
        <v>12</v>
      </c>
      <c r="D115" s="30">
        <f t="shared" si="13"/>
        <v>10318545</v>
      </c>
      <c r="E115" s="30">
        <f t="shared" si="13"/>
        <v>7239268.7000000002</v>
      </c>
      <c r="F115" s="30">
        <f t="shared" si="13"/>
        <v>3079276.3</v>
      </c>
      <c r="G115" s="30">
        <f t="shared" si="13"/>
        <v>995527.98</v>
      </c>
    </row>
    <row r="116" spans="1:7" x14ac:dyDescent="0.2">
      <c r="A116" s="25"/>
      <c r="B116" s="25"/>
      <c r="C116" s="25"/>
      <c r="D116" s="24"/>
      <c r="E116" s="24"/>
      <c r="F116" s="24"/>
      <c r="G116" s="24"/>
    </row>
    <row r="117" spans="1:7" x14ac:dyDescent="0.2">
      <c r="A117" s="25"/>
      <c r="B117" s="25"/>
      <c r="C117" s="25"/>
      <c r="D117" s="24"/>
      <c r="E117" s="24"/>
      <c r="F117" s="24"/>
      <c r="G117" s="24"/>
    </row>
    <row r="118" spans="1:7" ht="13.5" thickBot="1" x14ac:dyDescent="0.25">
      <c r="A118" s="23" t="s">
        <v>32</v>
      </c>
      <c r="B118" s="23"/>
      <c r="C118" s="31"/>
      <c r="D118" s="31"/>
      <c r="E118" s="31"/>
      <c r="F118" s="31"/>
      <c r="G118" s="31"/>
    </row>
    <row r="119" spans="1:7" ht="13.5" thickTop="1" x14ac:dyDescent="0.2">
      <c r="A119" s="32" t="s">
        <v>1</v>
      </c>
      <c r="B119" s="33" t="s">
        <v>2</v>
      </c>
      <c r="C119" s="33" t="s">
        <v>2</v>
      </c>
      <c r="D119" s="33" t="s">
        <v>7</v>
      </c>
      <c r="E119" s="33" t="s">
        <v>7</v>
      </c>
      <c r="F119" s="33" t="s">
        <v>5</v>
      </c>
      <c r="G119" s="34" t="s">
        <v>10</v>
      </c>
    </row>
    <row r="120" spans="1:7" ht="13.5" thickBot="1" x14ac:dyDescent="0.25">
      <c r="A120" s="35" t="s">
        <v>0</v>
      </c>
      <c r="B120" s="36" t="s">
        <v>3</v>
      </c>
      <c r="C120" s="36" t="s">
        <v>4</v>
      </c>
      <c r="D120" s="36" t="s">
        <v>8</v>
      </c>
      <c r="E120" s="36" t="s">
        <v>9</v>
      </c>
      <c r="F120" s="36" t="s">
        <v>6</v>
      </c>
      <c r="G120" s="37" t="s">
        <v>11</v>
      </c>
    </row>
    <row r="121" spans="1:7" ht="13.5" thickTop="1" x14ac:dyDescent="0.2">
      <c r="A121" s="25" t="s">
        <v>12</v>
      </c>
      <c r="B121" s="25">
        <v>482</v>
      </c>
      <c r="C121" s="25">
        <v>169</v>
      </c>
      <c r="D121" s="24">
        <v>10575462</v>
      </c>
      <c r="E121" s="24">
        <v>7255659.5499999998</v>
      </c>
      <c r="F121" s="24">
        <f>SUM(D121-E121)</f>
        <v>3319802.45</v>
      </c>
      <c r="G121" s="24">
        <v>863148.64</v>
      </c>
    </row>
    <row r="122" spans="1:7" x14ac:dyDescent="0.2">
      <c r="A122" s="25" t="s">
        <v>13</v>
      </c>
      <c r="B122" s="25">
        <v>177</v>
      </c>
      <c r="C122" s="25">
        <v>65</v>
      </c>
      <c r="D122" s="24">
        <v>3481824</v>
      </c>
      <c r="E122" s="24">
        <v>2395349.7999999998</v>
      </c>
      <c r="F122" s="24">
        <f>SUM(D122-E122)</f>
        <v>1086474.2000000002</v>
      </c>
      <c r="G122" s="24">
        <v>282483.28999999998</v>
      </c>
    </row>
    <row r="123" spans="1:7" x14ac:dyDescent="0.2">
      <c r="A123" s="25" t="s">
        <v>14</v>
      </c>
      <c r="B123" s="25">
        <v>155</v>
      </c>
      <c r="C123" s="25">
        <v>5</v>
      </c>
      <c r="D123" s="24">
        <v>3926111.25</v>
      </c>
      <c r="E123" s="24">
        <v>2853331.95</v>
      </c>
      <c r="F123" s="24">
        <f>SUM(D123-E123)</f>
        <v>1072779.2999999998</v>
      </c>
      <c r="G123" s="24">
        <v>348653.27</v>
      </c>
    </row>
    <row r="124" spans="1:7" x14ac:dyDescent="0.2">
      <c r="A124" s="29" t="s">
        <v>15</v>
      </c>
      <c r="B124" s="29">
        <f t="shared" ref="B124:G124" si="14">SUM(B121:B123)</f>
        <v>814</v>
      </c>
      <c r="C124" s="29">
        <f t="shared" si="14"/>
        <v>239</v>
      </c>
      <c r="D124" s="30">
        <f t="shared" si="14"/>
        <v>17983397.25</v>
      </c>
      <c r="E124" s="30">
        <f t="shared" si="14"/>
        <v>12504341.300000001</v>
      </c>
      <c r="F124" s="30">
        <f t="shared" si="14"/>
        <v>5479055.9500000002</v>
      </c>
      <c r="G124" s="30">
        <f t="shared" si="14"/>
        <v>1494285.2</v>
      </c>
    </row>
    <row r="125" spans="1:7" x14ac:dyDescent="0.2">
      <c r="A125" s="31"/>
      <c r="B125" s="31"/>
      <c r="C125" s="31"/>
      <c r="D125" s="31"/>
      <c r="E125" s="31"/>
      <c r="F125" s="31"/>
      <c r="G125" s="31"/>
    </row>
    <row r="126" spans="1:7" ht="13.5" thickBot="1" x14ac:dyDescent="0.25">
      <c r="A126" s="23" t="s">
        <v>33</v>
      </c>
      <c r="B126" s="23"/>
      <c r="C126" s="31"/>
      <c r="D126" s="31"/>
      <c r="E126" s="31"/>
      <c r="F126" s="31"/>
      <c r="G126" s="31"/>
    </row>
    <row r="127" spans="1:7" ht="13.5" thickTop="1" x14ac:dyDescent="0.2">
      <c r="A127" s="32" t="s">
        <v>1</v>
      </c>
      <c r="B127" s="33" t="s">
        <v>2</v>
      </c>
      <c r="C127" s="33" t="s">
        <v>2</v>
      </c>
      <c r="D127" s="33" t="s">
        <v>7</v>
      </c>
      <c r="E127" s="33" t="s">
        <v>7</v>
      </c>
      <c r="F127" s="33" t="s">
        <v>5</v>
      </c>
      <c r="G127" s="34" t="s">
        <v>10</v>
      </c>
    </row>
    <row r="128" spans="1:7" ht="13.5" thickBot="1" x14ac:dyDescent="0.25">
      <c r="A128" s="35" t="s">
        <v>0</v>
      </c>
      <c r="B128" s="36" t="s">
        <v>3</v>
      </c>
      <c r="C128" s="36" t="s">
        <v>4</v>
      </c>
      <c r="D128" s="36" t="s">
        <v>8</v>
      </c>
      <c r="E128" s="36" t="s">
        <v>9</v>
      </c>
      <c r="F128" s="36" t="s">
        <v>6</v>
      </c>
      <c r="G128" s="37" t="s">
        <v>11</v>
      </c>
    </row>
    <row r="129" spans="1:7" ht="13.5" thickTop="1" x14ac:dyDescent="0.2">
      <c r="A129" s="25" t="s">
        <v>12</v>
      </c>
      <c r="B129" s="25">
        <v>36</v>
      </c>
      <c r="C129" s="25">
        <v>12</v>
      </c>
      <c r="D129" s="24">
        <v>1305166</v>
      </c>
      <c r="E129" s="24">
        <v>890364.75</v>
      </c>
      <c r="F129" s="24">
        <f>SUM(D129-E129)</f>
        <v>414801.25</v>
      </c>
      <c r="G129" s="24">
        <v>107848.33</v>
      </c>
    </row>
    <row r="130" spans="1:7" x14ac:dyDescent="0.2">
      <c r="A130" s="25" t="s">
        <v>13</v>
      </c>
      <c r="B130" s="25">
        <v>25</v>
      </c>
      <c r="C130" s="25">
        <v>9</v>
      </c>
      <c r="D130" s="24">
        <v>755080</v>
      </c>
      <c r="E130" s="24">
        <v>504810.05</v>
      </c>
      <c r="F130" s="24">
        <f>SUM(D130-E130)</f>
        <v>250269.95</v>
      </c>
      <c r="G130" s="24">
        <v>65070.19</v>
      </c>
    </row>
    <row r="131" spans="1:7" x14ac:dyDescent="0.2">
      <c r="A131" s="25" t="s">
        <v>14</v>
      </c>
      <c r="B131" s="25">
        <v>45</v>
      </c>
      <c r="C131" s="25">
        <v>1</v>
      </c>
      <c r="D131" s="24">
        <v>4723319</v>
      </c>
      <c r="E131" s="24">
        <v>3370596.35</v>
      </c>
      <c r="F131" s="24">
        <f>SUM(D131-E131)</f>
        <v>1352722.65</v>
      </c>
      <c r="G131" s="24">
        <v>439634.86</v>
      </c>
    </row>
    <row r="132" spans="1:7" x14ac:dyDescent="0.2">
      <c r="A132" s="29" t="s">
        <v>15</v>
      </c>
      <c r="B132" s="29">
        <f t="shared" ref="B132:G132" si="15">SUM(B129:B131)</f>
        <v>106</v>
      </c>
      <c r="C132" s="29">
        <f t="shared" si="15"/>
        <v>22</v>
      </c>
      <c r="D132" s="30">
        <f t="shared" si="15"/>
        <v>6783565</v>
      </c>
      <c r="E132" s="30">
        <f t="shared" si="15"/>
        <v>4765771.1500000004</v>
      </c>
      <c r="F132" s="30">
        <f t="shared" si="15"/>
        <v>2017793.8499999999</v>
      </c>
      <c r="G132" s="30">
        <f t="shared" si="15"/>
        <v>612553.38</v>
      </c>
    </row>
    <row r="133" spans="1:7" x14ac:dyDescent="0.2">
      <c r="A133" s="31"/>
      <c r="B133" s="31"/>
      <c r="C133" s="31"/>
      <c r="D133" s="31"/>
      <c r="E133" s="31"/>
      <c r="F133" s="31"/>
      <c r="G133" s="31"/>
    </row>
    <row r="134" spans="1:7" ht="13.5" thickBot="1" x14ac:dyDescent="0.25">
      <c r="A134" s="23" t="s">
        <v>34</v>
      </c>
      <c r="B134" s="23"/>
      <c r="C134" s="31"/>
      <c r="D134" s="31"/>
      <c r="E134" s="31"/>
      <c r="F134" s="31"/>
      <c r="G134" s="31"/>
    </row>
    <row r="135" spans="1:7" ht="13.5" thickTop="1" x14ac:dyDescent="0.2">
      <c r="A135" s="32" t="s">
        <v>1</v>
      </c>
      <c r="B135" s="33" t="s">
        <v>2</v>
      </c>
      <c r="C135" s="33" t="s">
        <v>2</v>
      </c>
      <c r="D135" s="33" t="s">
        <v>7</v>
      </c>
      <c r="E135" s="33" t="s">
        <v>7</v>
      </c>
      <c r="F135" s="33" t="s">
        <v>5</v>
      </c>
      <c r="G135" s="34" t="s">
        <v>10</v>
      </c>
    </row>
    <row r="136" spans="1:7" ht="13.5" thickBot="1" x14ac:dyDescent="0.25">
      <c r="A136" s="35" t="s">
        <v>0</v>
      </c>
      <c r="B136" s="36" t="s">
        <v>3</v>
      </c>
      <c r="C136" s="36" t="s">
        <v>4</v>
      </c>
      <c r="D136" s="36" t="s">
        <v>8</v>
      </c>
      <c r="E136" s="36" t="s">
        <v>9</v>
      </c>
      <c r="F136" s="36" t="s">
        <v>6</v>
      </c>
      <c r="G136" s="37" t="s">
        <v>11</v>
      </c>
    </row>
    <row r="137" spans="1:7" ht="13.5" thickTop="1" x14ac:dyDescent="0.2">
      <c r="A137" s="25" t="s">
        <v>12</v>
      </c>
      <c r="B137" s="25">
        <v>38</v>
      </c>
      <c r="C137" s="25">
        <v>13</v>
      </c>
      <c r="D137" s="24">
        <v>1203294</v>
      </c>
      <c r="E137" s="24">
        <v>838924.1</v>
      </c>
      <c r="F137" s="24">
        <f>SUM(D137-E137)</f>
        <v>364369.9</v>
      </c>
      <c r="G137" s="24">
        <v>94736.17</v>
      </c>
    </row>
    <row r="138" spans="1:7" x14ac:dyDescent="0.2">
      <c r="A138" s="25" t="s">
        <v>13</v>
      </c>
      <c r="B138" s="25">
        <v>14</v>
      </c>
      <c r="C138" s="25">
        <v>5</v>
      </c>
      <c r="D138" s="24">
        <v>456851</v>
      </c>
      <c r="E138" s="24">
        <v>328923.25</v>
      </c>
      <c r="F138" s="24">
        <f>SUM(D138-E138)</f>
        <v>127927.75</v>
      </c>
      <c r="G138" s="24">
        <v>33261.22</v>
      </c>
    </row>
    <row r="139" spans="1:7" x14ac:dyDescent="0.2">
      <c r="A139" s="25" t="s">
        <v>14</v>
      </c>
      <c r="B139" s="25">
        <v>108</v>
      </c>
      <c r="C139" s="25">
        <v>4</v>
      </c>
      <c r="D139" s="24">
        <v>6314561</v>
      </c>
      <c r="E139" s="24">
        <v>4625230.3</v>
      </c>
      <c r="F139" s="24">
        <f>SUM(D139-E139)</f>
        <v>1689330.7000000002</v>
      </c>
      <c r="G139" s="24">
        <v>549032.48</v>
      </c>
    </row>
    <row r="140" spans="1:7" x14ac:dyDescent="0.2">
      <c r="A140" s="29" t="s">
        <v>15</v>
      </c>
      <c r="B140" s="29">
        <f t="shared" ref="B140:G140" si="16">SUM(B137:B139)</f>
        <v>160</v>
      </c>
      <c r="C140" s="29">
        <f t="shared" si="16"/>
        <v>22</v>
      </c>
      <c r="D140" s="30">
        <f t="shared" si="16"/>
        <v>7974706</v>
      </c>
      <c r="E140" s="30">
        <f t="shared" si="16"/>
        <v>5793077.6500000004</v>
      </c>
      <c r="F140" s="30">
        <f t="shared" si="16"/>
        <v>2181628.35</v>
      </c>
      <c r="G140" s="30">
        <f t="shared" si="16"/>
        <v>677029.87</v>
      </c>
    </row>
    <row r="141" spans="1:7" x14ac:dyDescent="0.2">
      <c r="A141" s="31"/>
      <c r="B141" s="31"/>
      <c r="C141" s="31"/>
      <c r="D141" s="31"/>
      <c r="E141" s="31"/>
      <c r="F141" s="31"/>
      <c r="G141" s="31"/>
    </row>
    <row r="142" spans="1:7" ht="13.5" thickBot="1" x14ac:dyDescent="0.25">
      <c r="A142" s="23" t="s">
        <v>35</v>
      </c>
      <c r="B142" s="23"/>
      <c r="C142" s="31"/>
      <c r="D142" s="31"/>
      <c r="E142" s="31"/>
      <c r="F142" s="31"/>
      <c r="G142" s="31"/>
    </row>
    <row r="143" spans="1:7" ht="13.5" thickTop="1" x14ac:dyDescent="0.2">
      <c r="A143" s="32" t="s">
        <v>1</v>
      </c>
      <c r="B143" s="33" t="s">
        <v>2</v>
      </c>
      <c r="C143" s="33" t="s">
        <v>2</v>
      </c>
      <c r="D143" s="33" t="s">
        <v>7</v>
      </c>
      <c r="E143" s="33" t="s">
        <v>7</v>
      </c>
      <c r="F143" s="33" t="s">
        <v>5</v>
      </c>
      <c r="G143" s="34" t="s">
        <v>10</v>
      </c>
    </row>
    <row r="144" spans="1:7" ht="13.5" thickBot="1" x14ac:dyDescent="0.25">
      <c r="A144" s="35" t="s">
        <v>0</v>
      </c>
      <c r="B144" s="36" t="s">
        <v>3</v>
      </c>
      <c r="C144" s="36" t="s">
        <v>4</v>
      </c>
      <c r="D144" s="36" t="s">
        <v>8</v>
      </c>
      <c r="E144" s="36" t="s">
        <v>9</v>
      </c>
      <c r="F144" s="36" t="s">
        <v>6</v>
      </c>
      <c r="G144" s="37" t="s">
        <v>11</v>
      </c>
    </row>
    <row r="145" spans="1:7" ht="13.5" thickTop="1" x14ac:dyDescent="0.2">
      <c r="A145" s="25" t="s">
        <v>13</v>
      </c>
      <c r="B145" s="25">
        <v>3</v>
      </c>
      <c r="C145" s="25">
        <v>1</v>
      </c>
      <c r="D145" s="24">
        <v>139197</v>
      </c>
      <c r="E145" s="24">
        <v>98958.35</v>
      </c>
      <c r="F145" s="24">
        <f>SUM(D145-E145)</f>
        <v>40238.649999999994</v>
      </c>
      <c r="G145" s="24">
        <v>10462.049999999999</v>
      </c>
    </row>
    <row r="146" spans="1:7" x14ac:dyDescent="0.2">
      <c r="A146" s="25" t="s">
        <v>14</v>
      </c>
      <c r="B146" s="25">
        <v>75</v>
      </c>
      <c r="C146" s="25">
        <v>2</v>
      </c>
      <c r="D146" s="24">
        <v>3788635</v>
      </c>
      <c r="E146" s="24">
        <v>2762314.05</v>
      </c>
      <c r="F146" s="24">
        <f>SUM(D146-E146)</f>
        <v>1026320.9500000002</v>
      </c>
      <c r="G146" s="24">
        <v>333554.31</v>
      </c>
    </row>
    <row r="147" spans="1:7" x14ac:dyDescent="0.2">
      <c r="A147" s="29" t="s">
        <v>15</v>
      </c>
      <c r="B147" s="29">
        <f t="shared" ref="B147:G147" si="17">SUM(B145:B146)</f>
        <v>78</v>
      </c>
      <c r="C147" s="29">
        <f t="shared" si="17"/>
        <v>3</v>
      </c>
      <c r="D147" s="30">
        <f t="shared" si="17"/>
        <v>3927832</v>
      </c>
      <c r="E147" s="30">
        <f t="shared" si="17"/>
        <v>2861272.4</v>
      </c>
      <c r="F147" s="30">
        <f t="shared" si="17"/>
        <v>1066559.6000000001</v>
      </c>
      <c r="G147" s="30">
        <f t="shared" si="17"/>
        <v>344016.36</v>
      </c>
    </row>
    <row r="148" spans="1:7" x14ac:dyDescent="0.2">
      <c r="A148" s="31"/>
      <c r="B148" s="31"/>
      <c r="C148" s="31"/>
      <c r="D148" s="31"/>
      <c r="E148" s="31"/>
      <c r="F148" s="31"/>
      <c r="G148" s="31"/>
    </row>
    <row r="149" spans="1:7" ht="13.5" thickBot="1" x14ac:dyDescent="0.25">
      <c r="A149" s="23" t="s">
        <v>36</v>
      </c>
      <c r="B149" s="23"/>
      <c r="C149" s="31"/>
      <c r="D149" s="31"/>
      <c r="E149" s="31"/>
      <c r="F149" s="31"/>
      <c r="G149" s="31"/>
    </row>
    <row r="150" spans="1:7" ht="13.5" thickTop="1" x14ac:dyDescent="0.2">
      <c r="A150" s="32" t="s">
        <v>1</v>
      </c>
      <c r="B150" s="33" t="s">
        <v>2</v>
      </c>
      <c r="C150" s="33" t="s">
        <v>2</v>
      </c>
      <c r="D150" s="33" t="s">
        <v>7</v>
      </c>
      <c r="E150" s="33" t="s">
        <v>7</v>
      </c>
      <c r="F150" s="33" t="s">
        <v>5</v>
      </c>
      <c r="G150" s="34" t="s">
        <v>10</v>
      </c>
    </row>
    <row r="151" spans="1:7" ht="13.5" thickBot="1" x14ac:dyDescent="0.25">
      <c r="A151" s="35" t="s">
        <v>0</v>
      </c>
      <c r="B151" s="36" t="s">
        <v>3</v>
      </c>
      <c r="C151" s="36" t="s">
        <v>4</v>
      </c>
      <c r="D151" s="36" t="s">
        <v>8</v>
      </c>
      <c r="E151" s="36" t="s">
        <v>9</v>
      </c>
      <c r="F151" s="36" t="s">
        <v>6</v>
      </c>
      <c r="G151" s="37" t="s">
        <v>11</v>
      </c>
    </row>
    <row r="152" spans="1:7" ht="13.5" thickTop="1" x14ac:dyDescent="0.2">
      <c r="A152" s="25" t="s">
        <v>12</v>
      </c>
      <c r="B152" s="25">
        <v>73</v>
      </c>
      <c r="C152" s="25">
        <v>24</v>
      </c>
      <c r="D152" s="24">
        <v>2292267</v>
      </c>
      <c r="E152" s="24">
        <v>1591939.8</v>
      </c>
      <c r="F152" s="24">
        <f>SUM(D152-E152)</f>
        <v>700327.2</v>
      </c>
      <c r="G152" s="24">
        <v>182085.07</v>
      </c>
    </row>
    <row r="153" spans="1:7" x14ac:dyDescent="0.2">
      <c r="A153" s="25" t="s">
        <v>13</v>
      </c>
      <c r="B153" s="25">
        <v>87</v>
      </c>
      <c r="C153" s="25">
        <v>30</v>
      </c>
      <c r="D153" s="24">
        <v>2742626</v>
      </c>
      <c r="E153" s="24">
        <v>1822055.65</v>
      </c>
      <c r="F153" s="24">
        <f>SUM(D153-E153)</f>
        <v>920570.35000000009</v>
      </c>
      <c r="G153" s="24">
        <v>239348.29</v>
      </c>
    </row>
    <row r="154" spans="1:7" x14ac:dyDescent="0.2">
      <c r="A154" s="25" t="s">
        <v>17</v>
      </c>
      <c r="B154" s="25">
        <v>177</v>
      </c>
      <c r="C154" s="25">
        <v>2</v>
      </c>
      <c r="D154" s="24">
        <v>8104791</v>
      </c>
      <c r="E154" s="24">
        <v>5750014.4000000004</v>
      </c>
      <c r="F154" s="24">
        <f>SUM(D154-E154)</f>
        <v>2354776.5999999996</v>
      </c>
      <c r="G154" s="24">
        <v>423859.79</v>
      </c>
    </row>
    <row r="155" spans="1:7" x14ac:dyDescent="0.2">
      <c r="A155" s="25" t="s">
        <v>14</v>
      </c>
      <c r="B155" s="25">
        <v>90</v>
      </c>
      <c r="C155" s="25">
        <v>2</v>
      </c>
      <c r="D155" s="24">
        <v>8207875</v>
      </c>
      <c r="E155" s="24">
        <v>5759382.75</v>
      </c>
      <c r="F155" s="24">
        <f>SUM(D155-E155)</f>
        <v>2448492.25</v>
      </c>
      <c r="G155" s="24">
        <v>795759.98</v>
      </c>
    </row>
    <row r="156" spans="1:7" x14ac:dyDescent="0.2">
      <c r="A156" s="29" t="s">
        <v>15</v>
      </c>
      <c r="B156" s="29">
        <f t="shared" ref="B156:G156" si="18">SUM(B152:B155)</f>
        <v>427</v>
      </c>
      <c r="C156" s="29">
        <f t="shared" si="18"/>
        <v>58</v>
      </c>
      <c r="D156" s="30">
        <f t="shared" si="18"/>
        <v>21347559</v>
      </c>
      <c r="E156" s="30">
        <f t="shared" si="18"/>
        <v>14923392.600000001</v>
      </c>
      <c r="F156" s="30">
        <f t="shared" si="18"/>
        <v>6424166.3999999994</v>
      </c>
      <c r="G156" s="30">
        <f t="shared" si="18"/>
        <v>1641053.13</v>
      </c>
    </row>
    <row r="157" spans="1:7" x14ac:dyDescent="0.2">
      <c r="A157" s="25"/>
      <c r="B157" s="25"/>
      <c r="C157" s="25"/>
      <c r="D157" s="24"/>
      <c r="E157" s="24"/>
      <c r="F157" s="24"/>
      <c r="G157" s="24"/>
    </row>
    <row r="158" spans="1:7" ht="13.5" thickBot="1" x14ac:dyDescent="0.25">
      <c r="A158" s="23" t="s">
        <v>37</v>
      </c>
      <c r="B158" s="23"/>
      <c r="C158" s="31"/>
      <c r="D158" s="31"/>
      <c r="E158" s="31"/>
      <c r="F158" s="31"/>
      <c r="G158" s="31"/>
    </row>
    <row r="159" spans="1:7" ht="13.5" thickTop="1" x14ac:dyDescent="0.2">
      <c r="A159" s="32" t="s">
        <v>1</v>
      </c>
      <c r="B159" s="33" t="s">
        <v>2</v>
      </c>
      <c r="C159" s="33" t="s">
        <v>2</v>
      </c>
      <c r="D159" s="33" t="s">
        <v>7</v>
      </c>
      <c r="E159" s="33" t="s">
        <v>7</v>
      </c>
      <c r="F159" s="33" t="s">
        <v>5</v>
      </c>
      <c r="G159" s="34" t="s">
        <v>10</v>
      </c>
    </row>
    <row r="160" spans="1:7" ht="13.5" thickBot="1" x14ac:dyDescent="0.25">
      <c r="A160" s="35" t="s">
        <v>0</v>
      </c>
      <c r="B160" s="36" t="s">
        <v>3</v>
      </c>
      <c r="C160" s="36" t="s">
        <v>4</v>
      </c>
      <c r="D160" s="36" t="s">
        <v>8</v>
      </c>
      <c r="E160" s="36" t="s">
        <v>9</v>
      </c>
      <c r="F160" s="36" t="s">
        <v>6</v>
      </c>
      <c r="G160" s="37" t="s">
        <v>11</v>
      </c>
    </row>
    <row r="161" spans="1:7" ht="13.5" thickTop="1" x14ac:dyDescent="0.2">
      <c r="A161" s="25" t="s">
        <v>12</v>
      </c>
      <c r="B161" s="25">
        <v>18</v>
      </c>
      <c r="C161" s="25">
        <v>6</v>
      </c>
      <c r="D161" s="24">
        <v>773111</v>
      </c>
      <c r="E161" s="24">
        <v>519213.2</v>
      </c>
      <c r="F161" s="24">
        <f>SUM(D161-E161)</f>
        <v>253897.8</v>
      </c>
      <c r="G161" s="24">
        <v>66013.429999999993</v>
      </c>
    </row>
    <row r="162" spans="1:7" x14ac:dyDescent="0.2">
      <c r="A162" s="25" t="s">
        <v>13</v>
      </c>
      <c r="B162" s="25">
        <v>21</v>
      </c>
      <c r="C162" s="25">
        <v>7</v>
      </c>
      <c r="D162" s="24">
        <v>977040</v>
      </c>
      <c r="E162" s="24">
        <v>664995.55000000005</v>
      </c>
      <c r="F162" s="24">
        <f>SUM(D162-E162)</f>
        <v>312044.44999999995</v>
      </c>
      <c r="G162" s="24">
        <v>81131.56</v>
      </c>
    </row>
    <row r="163" spans="1:7" x14ac:dyDescent="0.2">
      <c r="A163" s="25" t="s">
        <v>17</v>
      </c>
      <c r="B163" s="25">
        <v>135</v>
      </c>
      <c r="C163" s="25">
        <v>2</v>
      </c>
      <c r="D163" s="24">
        <v>4674372</v>
      </c>
      <c r="E163" s="24">
        <v>3430496.8</v>
      </c>
      <c r="F163" s="24">
        <f>SUM(D163-E163)</f>
        <v>1243875.2000000002</v>
      </c>
      <c r="G163" s="24">
        <v>223897.54</v>
      </c>
    </row>
    <row r="164" spans="1:7" x14ac:dyDescent="0.2">
      <c r="A164" s="25" t="s">
        <v>14</v>
      </c>
      <c r="B164" s="25">
        <v>79</v>
      </c>
      <c r="C164" s="25">
        <v>2</v>
      </c>
      <c r="D164" s="24">
        <v>4597870</v>
      </c>
      <c r="E164" s="24">
        <v>3255194.95</v>
      </c>
      <c r="F164" s="24">
        <f>SUM(D164-E164)</f>
        <v>1342675.0499999998</v>
      </c>
      <c r="G164" s="24">
        <v>436369.39</v>
      </c>
    </row>
    <row r="165" spans="1:7" x14ac:dyDescent="0.2">
      <c r="A165" s="29" t="s">
        <v>15</v>
      </c>
      <c r="B165" s="29">
        <f t="shared" ref="B165:G165" si="19">SUM(B161:B164)</f>
        <v>253</v>
      </c>
      <c r="C165" s="29">
        <f t="shared" si="19"/>
        <v>17</v>
      </c>
      <c r="D165" s="30">
        <f t="shared" si="19"/>
        <v>11022393</v>
      </c>
      <c r="E165" s="30">
        <f t="shared" si="19"/>
        <v>7869900.5</v>
      </c>
      <c r="F165" s="30">
        <f t="shared" si="19"/>
        <v>3152492.5</v>
      </c>
      <c r="G165" s="30">
        <f t="shared" si="19"/>
        <v>807411.92</v>
      </c>
    </row>
    <row r="166" spans="1:7" x14ac:dyDescent="0.2">
      <c r="A166" s="31"/>
      <c r="B166" s="31"/>
      <c r="C166" s="31"/>
      <c r="D166" s="31"/>
      <c r="E166" s="31"/>
      <c r="F166" s="31"/>
      <c r="G166" s="31"/>
    </row>
    <row r="167" spans="1:7" ht="13.5" thickBot="1" x14ac:dyDescent="0.25">
      <c r="A167" s="23" t="s">
        <v>38</v>
      </c>
      <c r="B167" s="23"/>
      <c r="C167" s="31"/>
      <c r="D167" s="31"/>
      <c r="E167" s="31"/>
      <c r="F167" s="31"/>
      <c r="G167" s="31"/>
    </row>
    <row r="168" spans="1:7" ht="13.5" thickTop="1" x14ac:dyDescent="0.2">
      <c r="A168" s="32" t="s">
        <v>1</v>
      </c>
      <c r="B168" s="33" t="s">
        <v>2</v>
      </c>
      <c r="C168" s="33" t="s">
        <v>2</v>
      </c>
      <c r="D168" s="33" t="s">
        <v>7</v>
      </c>
      <c r="E168" s="33" t="s">
        <v>7</v>
      </c>
      <c r="F168" s="33" t="s">
        <v>5</v>
      </c>
      <c r="G168" s="34" t="s">
        <v>10</v>
      </c>
    </row>
    <row r="169" spans="1:7" ht="13.5" thickBot="1" x14ac:dyDescent="0.25">
      <c r="A169" s="35" t="s">
        <v>0</v>
      </c>
      <c r="B169" s="36" t="s">
        <v>3</v>
      </c>
      <c r="C169" s="36" t="s">
        <v>4</v>
      </c>
      <c r="D169" s="36" t="s">
        <v>8</v>
      </c>
      <c r="E169" s="36" t="s">
        <v>9</v>
      </c>
      <c r="F169" s="36" t="s">
        <v>6</v>
      </c>
      <c r="G169" s="37" t="s">
        <v>11</v>
      </c>
    </row>
    <row r="170" spans="1:7" ht="13.5" thickTop="1" x14ac:dyDescent="0.2">
      <c r="A170" s="25" t="s">
        <v>12</v>
      </c>
      <c r="B170" s="25">
        <v>3</v>
      </c>
      <c r="C170" s="25">
        <v>1</v>
      </c>
      <c r="D170" s="24">
        <v>147084</v>
      </c>
      <c r="E170" s="24">
        <v>104139.55</v>
      </c>
      <c r="F170" s="24">
        <f>SUM(D170-E170)</f>
        <v>42944.45</v>
      </c>
      <c r="G170" s="24">
        <v>11165.56</v>
      </c>
    </row>
    <row r="171" spans="1:7" x14ac:dyDescent="0.2">
      <c r="A171" s="25" t="s">
        <v>14</v>
      </c>
      <c r="B171" s="25">
        <v>471</v>
      </c>
      <c r="C171" s="25">
        <v>10</v>
      </c>
      <c r="D171" s="24">
        <v>38072209.25</v>
      </c>
      <c r="E171" s="24">
        <v>27548992.050000001</v>
      </c>
      <c r="F171" s="24">
        <f>SUM(D171-E171)</f>
        <v>10523217.199999999</v>
      </c>
      <c r="G171" s="24">
        <v>3420045.59</v>
      </c>
    </row>
    <row r="172" spans="1:7" x14ac:dyDescent="0.2">
      <c r="A172" s="29" t="s">
        <v>15</v>
      </c>
      <c r="B172" s="29">
        <f t="shared" ref="B172:G172" si="20">SUM(B170:B171)</f>
        <v>474</v>
      </c>
      <c r="C172" s="29">
        <f t="shared" si="20"/>
        <v>11</v>
      </c>
      <c r="D172" s="30">
        <f t="shared" si="20"/>
        <v>38219293.25</v>
      </c>
      <c r="E172" s="30">
        <f t="shared" si="20"/>
        <v>27653131.600000001</v>
      </c>
      <c r="F172" s="30">
        <f t="shared" si="20"/>
        <v>10566161.649999999</v>
      </c>
      <c r="G172" s="30">
        <f t="shared" si="20"/>
        <v>3431211.15</v>
      </c>
    </row>
    <row r="173" spans="1:7" x14ac:dyDescent="0.2">
      <c r="A173" s="31"/>
      <c r="B173" s="31"/>
      <c r="C173" s="31"/>
      <c r="D173" s="31"/>
      <c r="E173" s="31"/>
      <c r="F173" s="31"/>
      <c r="G173" s="31"/>
    </row>
    <row r="174" spans="1:7" ht="13.5" thickBot="1" x14ac:dyDescent="0.25">
      <c r="A174" s="23" t="s">
        <v>39</v>
      </c>
      <c r="B174" s="23"/>
      <c r="C174" s="31"/>
      <c r="D174" s="31"/>
      <c r="E174" s="31"/>
      <c r="F174" s="31"/>
      <c r="G174" s="31"/>
    </row>
    <row r="175" spans="1:7" ht="13.5" thickTop="1" x14ac:dyDescent="0.2">
      <c r="A175" s="32" t="s">
        <v>1</v>
      </c>
      <c r="B175" s="33" t="s">
        <v>2</v>
      </c>
      <c r="C175" s="33" t="s">
        <v>2</v>
      </c>
      <c r="D175" s="33" t="s">
        <v>7</v>
      </c>
      <c r="E175" s="33" t="s">
        <v>7</v>
      </c>
      <c r="F175" s="33" t="s">
        <v>5</v>
      </c>
      <c r="G175" s="34" t="s">
        <v>10</v>
      </c>
    </row>
    <row r="176" spans="1:7" ht="13.5" thickBot="1" x14ac:dyDescent="0.25">
      <c r="A176" s="35" t="s">
        <v>0</v>
      </c>
      <c r="B176" s="36" t="s">
        <v>3</v>
      </c>
      <c r="C176" s="36" t="s">
        <v>4</v>
      </c>
      <c r="D176" s="36" t="s">
        <v>8</v>
      </c>
      <c r="E176" s="36" t="s">
        <v>9</v>
      </c>
      <c r="F176" s="36" t="s">
        <v>6</v>
      </c>
      <c r="G176" s="37" t="s">
        <v>11</v>
      </c>
    </row>
    <row r="177" spans="1:7" ht="13.5" thickTop="1" x14ac:dyDescent="0.2">
      <c r="A177" s="25" t="s">
        <v>12</v>
      </c>
      <c r="B177" s="25">
        <v>21</v>
      </c>
      <c r="C177" s="25">
        <v>7</v>
      </c>
      <c r="D177" s="24">
        <v>544455.25</v>
      </c>
      <c r="E177" s="24">
        <v>396641.2</v>
      </c>
      <c r="F177" s="24">
        <f>SUM(D177-E177)</f>
        <v>147814.04999999999</v>
      </c>
      <c r="G177" s="24">
        <v>38431.65</v>
      </c>
    </row>
    <row r="178" spans="1:7" x14ac:dyDescent="0.2">
      <c r="A178" s="25" t="s">
        <v>13</v>
      </c>
      <c r="B178" s="25">
        <v>8</v>
      </c>
      <c r="C178" s="25">
        <v>3</v>
      </c>
      <c r="D178" s="24">
        <v>214170</v>
      </c>
      <c r="E178" s="24">
        <v>156802.65</v>
      </c>
      <c r="F178" s="24">
        <f>SUM(D178-E178)</f>
        <v>57367.350000000006</v>
      </c>
      <c r="G178" s="24">
        <v>14915.51</v>
      </c>
    </row>
    <row r="179" spans="1:7" x14ac:dyDescent="0.2">
      <c r="A179" s="25" t="s">
        <v>14</v>
      </c>
      <c r="B179" s="25">
        <v>289</v>
      </c>
      <c r="C179" s="25">
        <v>7</v>
      </c>
      <c r="D179" s="24">
        <v>18382873</v>
      </c>
      <c r="E179" s="24">
        <v>13558388.550000001</v>
      </c>
      <c r="F179" s="24">
        <f>SUM(D179-E179)</f>
        <v>4824484.4499999993</v>
      </c>
      <c r="G179" s="24">
        <v>1567957.45</v>
      </c>
    </row>
    <row r="180" spans="1:7" x14ac:dyDescent="0.2">
      <c r="A180" s="29" t="s">
        <v>15</v>
      </c>
      <c r="B180" s="29">
        <f t="shared" ref="B180:G180" si="21">SUM(B177:B179)</f>
        <v>318</v>
      </c>
      <c r="C180" s="29">
        <f t="shared" si="21"/>
        <v>17</v>
      </c>
      <c r="D180" s="30">
        <f t="shared" si="21"/>
        <v>19141498.25</v>
      </c>
      <c r="E180" s="30">
        <f t="shared" si="21"/>
        <v>14111832.4</v>
      </c>
      <c r="F180" s="30">
        <f t="shared" si="21"/>
        <v>5029665.8499999996</v>
      </c>
      <c r="G180" s="30">
        <f t="shared" si="21"/>
        <v>1621304.6099999999</v>
      </c>
    </row>
    <row r="181" spans="1:7" x14ac:dyDescent="0.2">
      <c r="A181" s="31"/>
      <c r="B181" s="31"/>
      <c r="C181" s="31"/>
      <c r="D181" s="31"/>
      <c r="E181" s="31"/>
      <c r="F181" s="31"/>
      <c r="G181" s="31"/>
    </row>
    <row r="182" spans="1:7" ht="13.5" thickBot="1" x14ac:dyDescent="0.25">
      <c r="A182" s="23" t="s">
        <v>40</v>
      </c>
      <c r="B182" s="23"/>
      <c r="C182" s="31"/>
      <c r="D182" s="31"/>
      <c r="E182" s="31"/>
      <c r="F182" s="31"/>
      <c r="G182" s="31"/>
    </row>
    <row r="183" spans="1:7" ht="13.5" thickTop="1" x14ac:dyDescent="0.2">
      <c r="A183" s="32" t="s">
        <v>1</v>
      </c>
      <c r="B183" s="33" t="s">
        <v>2</v>
      </c>
      <c r="C183" s="33" t="s">
        <v>2</v>
      </c>
      <c r="D183" s="33" t="s">
        <v>7</v>
      </c>
      <c r="E183" s="33" t="s">
        <v>7</v>
      </c>
      <c r="F183" s="33" t="s">
        <v>5</v>
      </c>
      <c r="G183" s="34" t="s">
        <v>10</v>
      </c>
    </row>
    <row r="184" spans="1:7" ht="13.5" thickBot="1" x14ac:dyDescent="0.25">
      <c r="A184" s="35" t="s">
        <v>0</v>
      </c>
      <c r="B184" s="36" t="s">
        <v>3</v>
      </c>
      <c r="C184" s="36" t="s">
        <v>4</v>
      </c>
      <c r="D184" s="36" t="s">
        <v>8</v>
      </c>
      <c r="E184" s="36" t="s">
        <v>9</v>
      </c>
      <c r="F184" s="36" t="s">
        <v>6</v>
      </c>
      <c r="G184" s="37" t="s">
        <v>11</v>
      </c>
    </row>
    <row r="185" spans="1:7" ht="13.5" thickTop="1" x14ac:dyDescent="0.2">
      <c r="A185" s="25" t="s">
        <v>12</v>
      </c>
      <c r="B185" s="25">
        <v>23</v>
      </c>
      <c r="C185" s="25">
        <v>8</v>
      </c>
      <c r="D185" s="24">
        <v>1511612</v>
      </c>
      <c r="E185" s="24">
        <v>1044656.8</v>
      </c>
      <c r="F185" s="24">
        <f>SUM(D185-E185)</f>
        <v>466955.19999999995</v>
      </c>
      <c r="G185" s="24">
        <v>121408.35</v>
      </c>
    </row>
    <row r="186" spans="1:7" x14ac:dyDescent="0.2">
      <c r="A186" s="25" t="s">
        <v>13</v>
      </c>
      <c r="B186" s="25">
        <v>8</v>
      </c>
      <c r="C186" s="25">
        <v>3</v>
      </c>
      <c r="D186" s="24">
        <v>126733</v>
      </c>
      <c r="E186" s="24">
        <v>67090.3</v>
      </c>
      <c r="F186" s="24">
        <f>SUM(D186-E186)</f>
        <v>59642.7</v>
      </c>
      <c r="G186" s="24">
        <v>15507.1</v>
      </c>
    </row>
    <row r="187" spans="1:7" x14ac:dyDescent="0.2">
      <c r="A187" s="25" t="s">
        <v>17</v>
      </c>
      <c r="B187" s="25">
        <v>80</v>
      </c>
      <c r="C187" s="25">
        <v>1</v>
      </c>
      <c r="D187" s="24">
        <v>2932172.45</v>
      </c>
      <c r="E187" s="24">
        <v>2196827.4</v>
      </c>
      <c r="F187" s="24">
        <f>SUM(D187-E187)</f>
        <v>735345.05000000028</v>
      </c>
      <c r="G187" s="24">
        <v>132362.10999999999</v>
      </c>
    </row>
    <row r="188" spans="1:7" x14ac:dyDescent="0.2">
      <c r="A188" s="25" t="s">
        <v>14</v>
      </c>
      <c r="B188" s="25">
        <v>149</v>
      </c>
      <c r="C188" s="25">
        <v>4</v>
      </c>
      <c r="D188" s="24">
        <v>11530942.5</v>
      </c>
      <c r="E188" s="24">
        <v>8427256.3499999996</v>
      </c>
      <c r="F188" s="24">
        <f>SUM(D188-E188)</f>
        <v>3103686.1500000004</v>
      </c>
      <c r="G188" s="24">
        <v>1008698</v>
      </c>
    </row>
    <row r="189" spans="1:7" x14ac:dyDescent="0.2">
      <c r="A189" s="29" t="s">
        <v>15</v>
      </c>
      <c r="B189" s="29">
        <f t="shared" ref="B189:G189" si="22">SUM(B185:B188)</f>
        <v>260</v>
      </c>
      <c r="C189" s="29">
        <f t="shared" si="22"/>
        <v>16</v>
      </c>
      <c r="D189" s="30">
        <f t="shared" si="22"/>
        <v>16101459.949999999</v>
      </c>
      <c r="E189" s="30">
        <f t="shared" si="22"/>
        <v>11735830.85</v>
      </c>
      <c r="F189" s="30">
        <f t="shared" si="22"/>
        <v>4365629.1000000006</v>
      </c>
      <c r="G189" s="30">
        <f t="shared" si="22"/>
        <v>1277975.56</v>
      </c>
    </row>
    <row r="190" spans="1:7" x14ac:dyDescent="0.2">
      <c r="A190" s="31"/>
      <c r="B190" s="31"/>
      <c r="C190" s="31"/>
      <c r="D190" s="31"/>
      <c r="E190" s="31"/>
      <c r="F190" s="31"/>
      <c r="G190" s="31"/>
    </row>
    <row r="191" spans="1:7" ht="13.5" thickBot="1" x14ac:dyDescent="0.25">
      <c r="A191" s="23" t="s">
        <v>41</v>
      </c>
      <c r="B191" s="23"/>
      <c r="C191" s="31"/>
      <c r="D191" s="31"/>
      <c r="E191" s="31"/>
      <c r="F191" s="31"/>
      <c r="G191" s="31"/>
    </row>
    <row r="192" spans="1:7" ht="13.5" thickTop="1" x14ac:dyDescent="0.2">
      <c r="A192" s="32"/>
      <c r="B192" s="33" t="s">
        <v>2</v>
      </c>
      <c r="C192" s="33" t="s">
        <v>2</v>
      </c>
      <c r="D192" s="33" t="s">
        <v>7</v>
      </c>
      <c r="E192" s="33" t="s">
        <v>7</v>
      </c>
      <c r="F192" s="33" t="s">
        <v>5</v>
      </c>
      <c r="G192" s="34" t="s">
        <v>10</v>
      </c>
    </row>
    <row r="193" spans="1:7" ht="13.5" thickBot="1" x14ac:dyDescent="0.25">
      <c r="A193" s="35" t="s">
        <v>0</v>
      </c>
      <c r="B193" s="36" t="s">
        <v>3</v>
      </c>
      <c r="C193" s="36" t="s">
        <v>4</v>
      </c>
      <c r="D193" s="36" t="s">
        <v>8</v>
      </c>
      <c r="E193" s="36" t="s">
        <v>9</v>
      </c>
      <c r="F193" s="36" t="s">
        <v>6</v>
      </c>
      <c r="G193" s="37" t="s">
        <v>11</v>
      </c>
    </row>
    <row r="194" spans="1:7" ht="13.5" thickTop="1" x14ac:dyDescent="0.2">
      <c r="A194" s="25" t="s">
        <v>12</v>
      </c>
      <c r="B194" s="25">
        <v>76</v>
      </c>
      <c r="C194" s="25">
        <v>26</v>
      </c>
      <c r="D194" s="24">
        <v>1856600</v>
      </c>
      <c r="E194" s="24">
        <v>1285220.45</v>
      </c>
      <c r="F194" s="24">
        <f>SUM(D194-E194)</f>
        <v>571379.55000000005</v>
      </c>
      <c r="G194" s="24">
        <v>148558.68</v>
      </c>
    </row>
    <row r="195" spans="1:7" x14ac:dyDescent="0.2">
      <c r="A195" s="25" t="s">
        <v>13</v>
      </c>
      <c r="B195" s="25">
        <v>33</v>
      </c>
      <c r="C195" s="25">
        <v>10</v>
      </c>
      <c r="D195" s="24">
        <v>1156559.5</v>
      </c>
      <c r="E195" s="24">
        <v>805684</v>
      </c>
      <c r="F195" s="24">
        <f>SUM(D195-E195)</f>
        <v>350875.5</v>
      </c>
      <c r="G195" s="24">
        <v>91227.63</v>
      </c>
    </row>
    <row r="196" spans="1:7" x14ac:dyDescent="0.2">
      <c r="A196" s="25" t="s">
        <v>17</v>
      </c>
      <c r="B196" s="25">
        <v>33</v>
      </c>
      <c r="C196" s="25">
        <v>1</v>
      </c>
      <c r="D196" s="24">
        <v>127748</v>
      </c>
      <c r="E196" s="24">
        <v>83559.399999999994</v>
      </c>
      <c r="F196" s="24">
        <f>SUM(D196-E196)</f>
        <v>44188.600000000006</v>
      </c>
      <c r="G196" s="24">
        <v>7953.95</v>
      </c>
    </row>
    <row r="197" spans="1:7" x14ac:dyDescent="0.2">
      <c r="A197" s="25" t="s">
        <v>14</v>
      </c>
      <c r="B197" s="25">
        <v>377</v>
      </c>
      <c r="C197" s="25">
        <v>9</v>
      </c>
      <c r="D197" s="24">
        <v>24949297</v>
      </c>
      <c r="E197" s="24">
        <v>17831346.149999999</v>
      </c>
      <c r="F197" s="24">
        <f>SUM(D197-E197)</f>
        <v>7117950.8500000015</v>
      </c>
      <c r="G197" s="24">
        <v>2313334.0299999998</v>
      </c>
    </row>
    <row r="198" spans="1:7" x14ac:dyDescent="0.2">
      <c r="A198" s="29" t="s">
        <v>15</v>
      </c>
      <c r="B198" s="29">
        <f t="shared" ref="B198:G198" si="23">SUM(B194:B197)</f>
        <v>519</v>
      </c>
      <c r="C198" s="29">
        <f t="shared" si="23"/>
        <v>46</v>
      </c>
      <c r="D198" s="30">
        <f t="shared" si="23"/>
        <v>28090204.5</v>
      </c>
      <c r="E198" s="30">
        <f t="shared" si="23"/>
        <v>20005810</v>
      </c>
      <c r="F198" s="30">
        <f t="shared" si="23"/>
        <v>8084394.5000000019</v>
      </c>
      <c r="G198" s="30">
        <f t="shared" si="23"/>
        <v>2561074.29</v>
      </c>
    </row>
    <row r="199" spans="1:7" x14ac:dyDescent="0.2">
      <c r="A199" s="31"/>
      <c r="B199" s="31"/>
      <c r="C199" s="31"/>
      <c r="D199" s="31"/>
      <c r="E199" s="31"/>
      <c r="F199" s="31"/>
      <c r="G199" s="31"/>
    </row>
    <row r="200" spans="1:7" ht="13.5" thickBot="1" x14ac:dyDescent="0.25">
      <c r="A200" s="23" t="s">
        <v>42</v>
      </c>
      <c r="B200" s="23"/>
      <c r="C200" s="31"/>
      <c r="D200" s="31"/>
      <c r="E200" s="31"/>
      <c r="F200" s="31"/>
      <c r="G200" s="31"/>
    </row>
    <row r="201" spans="1:7" ht="13.5" thickTop="1" x14ac:dyDescent="0.2">
      <c r="A201" s="32" t="s">
        <v>1</v>
      </c>
      <c r="B201" s="33" t="s">
        <v>2</v>
      </c>
      <c r="C201" s="33" t="s">
        <v>2</v>
      </c>
      <c r="D201" s="33" t="s">
        <v>7</v>
      </c>
      <c r="E201" s="33" t="s">
        <v>7</v>
      </c>
      <c r="F201" s="33" t="s">
        <v>5</v>
      </c>
      <c r="G201" s="34" t="s">
        <v>10</v>
      </c>
    </row>
    <row r="202" spans="1:7" ht="13.5" thickBot="1" x14ac:dyDescent="0.25">
      <c r="A202" s="35" t="s">
        <v>0</v>
      </c>
      <c r="B202" s="36" t="s">
        <v>3</v>
      </c>
      <c r="C202" s="36" t="s">
        <v>4</v>
      </c>
      <c r="D202" s="36" t="s">
        <v>8</v>
      </c>
      <c r="E202" s="36" t="s">
        <v>9</v>
      </c>
      <c r="F202" s="36" t="s">
        <v>6</v>
      </c>
      <c r="G202" s="37" t="s">
        <v>11</v>
      </c>
    </row>
    <row r="203" spans="1:7" ht="13.5" thickTop="1" x14ac:dyDescent="0.2">
      <c r="A203" s="25" t="s">
        <v>12</v>
      </c>
      <c r="B203" s="25">
        <v>110</v>
      </c>
      <c r="C203" s="25">
        <v>37</v>
      </c>
      <c r="D203" s="24">
        <v>2689171.25</v>
      </c>
      <c r="E203" s="24">
        <v>1855500.7</v>
      </c>
      <c r="F203" s="24">
        <f>SUM(D203-E203)</f>
        <v>833670.55</v>
      </c>
      <c r="G203" s="24">
        <v>216754.34</v>
      </c>
    </row>
    <row r="204" spans="1:7" x14ac:dyDescent="0.2">
      <c r="A204" s="25" t="s">
        <v>13</v>
      </c>
      <c r="B204" s="25">
        <v>39</v>
      </c>
      <c r="C204" s="25">
        <v>13</v>
      </c>
      <c r="D204" s="24">
        <v>1465046</v>
      </c>
      <c r="E204" s="24">
        <v>1173971.6000000001</v>
      </c>
      <c r="F204" s="24">
        <f>SUM(D204-E204)</f>
        <v>291074.39999999991</v>
      </c>
      <c r="G204" s="24">
        <v>75679.34</v>
      </c>
    </row>
    <row r="205" spans="1:7" x14ac:dyDescent="0.2">
      <c r="A205" s="25" t="s">
        <v>16</v>
      </c>
      <c r="B205" s="25">
        <v>12</v>
      </c>
      <c r="C205" s="25">
        <v>1</v>
      </c>
      <c r="D205" s="24">
        <v>381655</v>
      </c>
      <c r="E205" s="24">
        <v>292425.55</v>
      </c>
      <c r="F205" s="24">
        <f>SUM(D205-E205)</f>
        <v>89229.450000000012</v>
      </c>
      <c r="G205" s="24">
        <v>23199.66</v>
      </c>
    </row>
    <row r="206" spans="1:7" x14ac:dyDescent="0.2">
      <c r="A206" s="25" t="s">
        <v>17</v>
      </c>
      <c r="B206" s="25">
        <v>96</v>
      </c>
      <c r="C206" s="25">
        <v>2</v>
      </c>
      <c r="D206" s="24">
        <v>1824086</v>
      </c>
      <c r="E206" s="24">
        <v>1301207.1000000001</v>
      </c>
      <c r="F206" s="24">
        <f>SUM(D206-E206)</f>
        <v>522878.89999999991</v>
      </c>
      <c r="G206" s="24">
        <v>94118.2</v>
      </c>
    </row>
    <row r="207" spans="1:7" x14ac:dyDescent="0.2">
      <c r="A207" s="25" t="s">
        <v>14</v>
      </c>
      <c r="B207" s="25">
        <v>674</v>
      </c>
      <c r="C207" s="25">
        <v>16</v>
      </c>
      <c r="D207" s="24">
        <v>61223396</v>
      </c>
      <c r="E207" s="24">
        <v>44523713.75</v>
      </c>
      <c r="F207" s="24">
        <f>SUM(D207-E207)</f>
        <v>16699682.25</v>
      </c>
      <c r="G207" s="24">
        <v>5427396.7300000004</v>
      </c>
    </row>
    <row r="208" spans="1:7" x14ac:dyDescent="0.2">
      <c r="A208" s="29" t="s">
        <v>15</v>
      </c>
      <c r="B208" s="29">
        <f t="shared" ref="B208:G208" si="24">SUM(B203:B207)</f>
        <v>931</v>
      </c>
      <c r="C208" s="29">
        <f>SUM(C203:C207)</f>
        <v>69</v>
      </c>
      <c r="D208" s="30">
        <f t="shared" si="24"/>
        <v>67583354.25</v>
      </c>
      <c r="E208" s="30">
        <f t="shared" si="24"/>
        <v>49146818.700000003</v>
      </c>
      <c r="F208" s="30">
        <f t="shared" si="24"/>
        <v>18436535.550000001</v>
      </c>
      <c r="G208" s="30">
        <f t="shared" si="24"/>
        <v>5837148.2700000005</v>
      </c>
    </row>
    <row r="209" spans="1:7" x14ac:dyDescent="0.2">
      <c r="A209" s="31"/>
      <c r="B209" s="31"/>
      <c r="C209" s="31"/>
      <c r="D209" s="31"/>
      <c r="E209" s="31"/>
      <c r="F209" s="31"/>
      <c r="G209" s="31"/>
    </row>
    <row r="210" spans="1:7" ht="13.5" thickBot="1" x14ac:dyDescent="0.25">
      <c r="A210" s="23" t="s">
        <v>43</v>
      </c>
      <c r="B210" s="23"/>
      <c r="C210" s="31"/>
      <c r="D210" s="31"/>
      <c r="E210" s="31"/>
      <c r="F210" s="31"/>
      <c r="G210" s="31"/>
    </row>
    <row r="211" spans="1:7" ht="13.5" thickTop="1" x14ac:dyDescent="0.2">
      <c r="A211" s="32" t="s">
        <v>1</v>
      </c>
      <c r="B211" s="33" t="s">
        <v>2</v>
      </c>
      <c r="C211" s="33" t="s">
        <v>2</v>
      </c>
      <c r="D211" s="33" t="s">
        <v>7</v>
      </c>
      <c r="E211" s="33" t="s">
        <v>7</v>
      </c>
      <c r="F211" s="33" t="s">
        <v>5</v>
      </c>
      <c r="G211" s="34" t="s">
        <v>10</v>
      </c>
    </row>
    <row r="212" spans="1:7" ht="13.5" thickBot="1" x14ac:dyDescent="0.25">
      <c r="A212" s="35" t="s">
        <v>0</v>
      </c>
      <c r="B212" s="36" t="s">
        <v>3</v>
      </c>
      <c r="C212" s="36" t="s">
        <v>4</v>
      </c>
      <c r="D212" s="36" t="s">
        <v>8</v>
      </c>
      <c r="E212" s="36" t="s">
        <v>9</v>
      </c>
      <c r="F212" s="36" t="s">
        <v>6</v>
      </c>
      <c r="G212" s="37" t="s">
        <v>11</v>
      </c>
    </row>
    <row r="213" spans="1:7" ht="13.5" thickTop="1" x14ac:dyDescent="0.2">
      <c r="A213" s="25" t="s">
        <v>12</v>
      </c>
      <c r="B213" s="25">
        <v>95</v>
      </c>
      <c r="C213" s="25">
        <v>32</v>
      </c>
      <c r="D213" s="24">
        <v>2549370</v>
      </c>
      <c r="E213" s="24">
        <v>1724962.15</v>
      </c>
      <c r="F213" s="24">
        <f>SUM(D213-E213)</f>
        <v>824407.85000000009</v>
      </c>
      <c r="G213" s="24">
        <v>214346.04</v>
      </c>
    </row>
    <row r="214" spans="1:7" x14ac:dyDescent="0.2">
      <c r="A214" s="25" t="s">
        <v>13</v>
      </c>
      <c r="B214" s="25">
        <v>14</v>
      </c>
      <c r="C214" s="25">
        <v>5</v>
      </c>
      <c r="D214" s="24">
        <v>92091</v>
      </c>
      <c r="E214" s="24">
        <v>66016.5</v>
      </c>
      <c r="F214" s="24">
        <f>SUM(D214-E214)</f>
        <v>26074.5</v>
      </c>
      <c r="G214" s="24">
        <v>6779.37</v>
      </c>
    </row>
    <row r="215" spans="1:7" x14ac:dyDescent="0.2">
      <c r="A215" s="25" t="s">
        <v>16</v>
      </c>
      <c r="B215" s="25">
        <v>9</v>
      </c>
      <c r="C215" s="25">
        <v>2</v>
      </c>
      <c r="D215" s="24">
        <v>37234</v>
      </c>
      <c r="E215" s="24">
        <v>24960.05</v>
      </c>
      <c r="F215" s="24">
        <f>SUM(D215-E215)</f>
        <v>12273.95</v>
      </c>
      <c r="G215" s="24">
        <v>3191.23</v>
      </c>
    </row>
    <row r="216" spans="1:7" x14ac:dyDescent="0.2">
      <c r="A216" s="25" t="s">
        <v>14</v>
      </c>
      <c r="B216" s="25">
        <v>183</v>
      </c>
      <c r="C216" s="25">
        <v>5</v>
      </c>
      <c r="D216" s="24">
        <v>10846830</v>
      </c>
      <c r="E216" s="24">
        <v>7699448.25</v>
      </c>
      <c r="F216" s="24">
        <f>SUM(D216-E216)</f>
        <v>3147381.75</v>
      </c>
      <c r="G216" s="24">
        <v>1022899.07</v>
      </c>
    </row>
    <row r="217" spans="1:7" x14ac:dyDescent="0.2">
      <c r="A217" s="29" t="s">
        <v>15</v>
      </c>
      <c r="B217" s="29">
        <f t="shared" ref="B217" si="25">SUM(B212:B216)</f>
        <v>301</v>
      </c>
      <c r="C217" s="29">
        <f t="shared" ref="C217:G217" si="26">SUM(C213:C216)</f>
        <v>44</v>
      </c>
      <c r="D217" s="30">
        <f t="shared" si="26"/>
        <v>13525525</v>
      </c>
      <c r="E217" s="30">
        <f t="shared" si="26"/>
        <v>9515386.9499999993</v>
      </c>
      <c r="F217" s="30">
        <f t="shared" si="26"/>
        <v>4010138.05</v>
      </c>
      <c r="G217" s="30">
        <f t="shared" si="26"/>
        <v>1247215.71</v>
      </c>
    </row>
    <row r="218" spans="1:7" x14ac:dyDescent="0.2">
      <c r="A218" s="31"/>
      <c r="B218" s="31"/>
      <c r="C218" s="31"/>
      <c r="D218" s="31"/>
      <c r="E218" s="31"/>
      <c r="F218" s="31"/>
      <c r="G218" s="31"/>
    </row>
    <row r="219" spans="1:7" ht="13.5" thickBot="1" x14ac:dyDescent="0.25">
      <c r="A219" s="23" t="s">
        <v>44</v>
      </c>
      <c r="B219" s="23"/>
      <c r="C219" s="31"/>
      <c r="D219" s="31"/>
      <c r="E219" s="31"/>
      <c r="F219" s="31"/>
      <c r="G219" s="31"/>
    </row>
    <row r="220" spans="1:7" ht="13.5" thickTop="1" x14ac:dyDescent="0.2">
      <c r="A220" s="32" t="s">
        <v>1</v>
      </c>
      <c r="B220" s="33" t="s">
        <v>2</v>
      </c>
      <c r="C220" s="33" t="s">
        <v>2</v>
      </c>
      <c r="D220" s="33" t="s">
        <v>7</v>
      </c>
      <c r="E220" s="33" t="s">
        <v>7</v>
      </c>
      <c r="F220" s="33" t="s">
        <v>5</v>
      </c>
      <c r="G220" s="34" t="s">
        <v>10</v>
      </c>
    </row>
    <row r="221" spans="1:7" ht="13.5" thickBot="1" x14ac:dyDescent="0.25">
      <c r="A221" s="35" t="s">
        <v>0</v>
      </c>
      <c r="B221" s="36" t="s">
        <v>3</v>
      </c>
      <c r="C221" s="36" t="s">
        <v>4</v>
      </c>
      <c r="D221" s="36" t="s">
        <v>8</v>
      </c>
      <c r="E221" s="36" t="s">
        <v>9</v>
      </c>
      <c r="F221" s="36" t="s">
        <v>6</v>
      </c>
      <c r="G221" s="37" t="s">
        <v>11</v>
      </c>
    </row>
    <row r="222" spans="1:7" ht="13.5" thickTop="1" x14ac:dyDescent="0.2">
      <c r="A222" s="25" t="s">
        <v>12</v>
      </c>
      <c r="B222" s="25">
        <v>6</v>
      </c>
      <c r="C222" s="25">
        <v>2</v>
      </c>
      <c r="D222" s="24">
        <v>247560</v>
      </c>
      <c r="E222" s="24">
        <v>166442.29999999999</v>
      </c>
      <c r="F222" s="24">
        <f>SUM(D222-E222)</f>
        <v>81117.700000000012</v>
      </c>
      <c r="G222" s="24">
        <v>21090.6</v>
      </c>
    </row>
    <row r="223" spans="1:7" x14ac:dyDescent="0.2">
      <c r="A223" s="25" t="s">
        <v>13</v>
      </c>
      <c r="B223" s="25">
        <v>9</v>
      </c>
      <c r="C223" s="25">
        <v>3</v>
      </c>
      <c r="D223" s="24">
        <v>392855</v>
      </c>
      <c r="E223" s="24">
        <v>273733.75</v>
      </c>
      <c r="F223" s="24">
        <f>SUM(D223-E223)</f>
        <v>119121.25</v>
      </c>
      <c r="G223" s="24">
        <v>30971.53</v>
      </c>
    </row>
    <row r="224" spans="1:7" x14ac:dyDescent="0.2">
      <c r="A224" s="29" t="s">
        <v>15</v>
      </c>
      <c r="B224" s="29">
        <f t="shared" ref="B224:G224" si="27">SUM(B222:B223)</f>
        <v>15</v>
      </c>
      <c r="C224" s="29">
        <f t="shared" si="27"/>
        <v>5</v>
      </c>
      <c r="D224" s="30">
        <f t="shared" si="27"/>
        <v>640415</v>
      </c>
      <c r="E224" s="30">
        <f t="shared" si="27"/>
        <v>440176.05</v>
      </c>
      <c r="F224" s="30">
        <f t="shared" si="27"/>
        <v>200238.95</v>
      </c>
      <c r="G224" s="30">
        <f t="shared" si="27"/>
        <v>52062.13</v>
      </c>
    </row>
    <row r="225" spans="1:7" x14ac:dyDescent="0.2">
      <c r="A225" s="31"/>
      <c r="B225" s="31"/>
      <c r="C225" s="31"/>
      <c r="D225" s="31"/>
      <c r="E225" s="31"/>
      <c r="F225" s="31"/>
      <c r="G225" s="31"/>
    </row>
    <row r="226" spans="1:7" ht="13.5" thickBot="1" x14ac:dyDescent="0.25">
      <c r="A226" s="23" t="s">
        <v>45</v>
      </c>
      <c r="B226" s="23"/>
      <c r="C226" s="31"/>
      <c r="D226" s="31"/>
      <c r="E226" s="31"/>
      <c r="F226" s="31"/>
      <c r="G226" s="31"/>
    </row>
    <row r="227" spans="1:7" ht="13.5" thickTop="1" x14ac:dyDescent="0.2">
      <c r="A227" s="32" t="s">
        <v>1</v>
      </c>
      <c r="B227" s="33" t="s">
        <v>2</v>
      </c>
      <c r="C227" s="33" t="s">
        <v>2</v>
      </c>
      <c r="D227" s="33" t="s">
        <v>7</v>
      </c>
      <c r="E227" s="33" t="s">
        <v>7</v>
      </c>
      <c r="F227" s="33" t="s">
        <v>5</v>
      </c>
      <c r="G227" s="34" t="s">
        <v>10</v>
      </c>
    </row>
    <row r="228" spans="1:7" ht="13.5" thickBot="1" x14ac:dyDescent="0.25">
      <c r="A228" s="35" t="s">
        <v>0</v>
      </c>
      <c r="B228" s="36" t="s">
        <v>3</v>
      </c>
      <c r="C228" s="36" t="s">
        <v>4</v>
      </c>
      <c r="D228" s="36" t="s">
        <v>8</v>
      </c>
      <c r="E228" s="36" t="s">
        <v>9</v>
      </c>
      <c r="F228" s="36" t="s">
        <v>6</v>
      </c>
      <c r="G228" s="37" t="s">
        <v>11</v>
      </c>
    </row>
    <row r="229" spans="1:7" ht="13.5" thickTop="1" x14ac:dyDescent="0.2">
      <c r="A229" s="25" t="s">
        <v>12</v>
      </c>
      <c r="B229" s="25">
        <v>99</v>
      </c>
      <c r="C229" s="25">
        <v>33</v>
      </c>
      <c r="D229" s="24">
        <v>3998991</v>
      </c>
      <c r="E229" s="24">
        <v>2840937.55</v>
      </c>
      <c r="F229" s="24">
        <f>SUM(D229-E229)</f>
        <v>1158053.4500000002</v>
      </c>
      <c r="G229" s="24">
        <v>301093.90000000002</v>
      </c>
    </row>
    <row r="230" spans="1:7" x14ac:dyDescent="0.2">
      <c r="A230" s="25" t="s">
        <v>13</v>
      </c>
      <c r="B230" s="25">
        <v>70</v>
      </c>
      <c r="C230" s="25">
        <v>24</v>
      </c>
      <c r="D230" s="24">
        <v>2133818</v>
      </c>
      <c r="E230" s="24">
        <v>1508655.35</v>
      </c>
      <c r="F230" s="24">
        <f>SUM(D230-E230)</f>
        <v>625162.64999999991</v>
      </c>
      <c r="G230" s="24">
        <v>162542.29</v>
      </c>
    </row>
    <row r="231" spans="1:7" x14ac:dyDescent="0.2">
      <c r="A231" s="25" t="s">
        <v>16</v>
      </c>
      <c r="B231" s="25">
        <v>3</v>
      </c>
      <c r="C231" s="25">
        <v>1</v>
      </c>
      <c r="D231" s="24">
        <v>22477</v>
      </c>
      <c r="E231" s="24">
        <v>19267.099999999999</v>
      </c>
      <c r="F231" s="24">
        <f>SUM(D231-E231)</f>
        <v>3209.9000000000015</v>
      </c>
      <c r="G231" s="24">
        <v>834.57</v>
      </c>
    </row>
    <row r="232" spans="1:7" x14ac:dyDescent="0.2">
      <c r="A232" s="25" t="s">
        <v>17</v>
      </c>
      <c r="B232" s="25">
        <v>0</v>
      </c>
      <c r="C232" s="25">
        <v>0</v>
      </c>
      <c r="D232" s="24">
        <v>2579202</v>
      </c>
      <c r="E232" s="24">
        <v>1842102.15</v>
      </c>
      <c r="F232" s="24">
        <f>SUM(D232-E232)</f>
        <v>737099.85000000009</v>
      </c>
      <c r="G232" s="24">
        <v>132677.97</v>
      </c>
    </row>
    <row r="233" spans="1:7" x14ac:dyDescent="0.2">
      <c r="A233" s="25" t="s">
        <v>14</v>
      </c>
      <c r="B233" s="25">
        <v>380</v>
      </c>
      <c r="C233" s="25">
        <v>9</v>
      </c>
      <c r="D233" s="24">
        <v>32804881.5</v>
      </c>
      <c r="E233" s="24">
        <v>23916842.850000001</v>
      </c>
      <c r="F233" s="24">
        <f>SUM(D233-E233)</f>
        <v>8888038.6499999985</v>
      </c>
      <c r="G233" s="24">
        <v>2888612.56</v>
      </c>
    </row>
    <row r="234" spans="1:7" x14ac:dyDescent="0.2">
      <c r="A234" s="29" t="s">
        <v>15</v>
      </c>
      <c r="B234" s="29">
        <f t="shared" ref="B234:G234" si="28">SUM(B229:B233)</f>
        <v>552</v>
      </c>
      <c r="C234" s="29">
        <f t="shared" si="28"/>
        <v>67</v>
      </c>
      <c r="D234" s="30">
        <f t="shared" si="28"/>
        <v>41539369.5</v>
      </c>
      <c r="E234" s="30">
        <f t="shared" si="28"/>
        <v>30127805</v>
      </c>
      <c r="F234" s="30">
        <f t="shared" si="28"/>
        <v>11411564.499999998</v>
      </c>
      <c r="G234" s="30">
        <f t="shared" si="28"/>
        <v>3485761.29</v>
      </c>
    </row>
    <row r="235" spans="1:7" x14ac:dyDescent="0.2">
      <c r="A235" s="31"/>
      <c r="B235" s="31"/>
      <c r="C235" s="31"/>
      <c r="D235" s="31"/>
      <c r="E235" s="31"/>
      <c r="F235" s="31"/>
      <c r="G235" s="31"/>
    </row>
    <row r="236" spans="1:7" ht="13.5" thickBot="1" x14ac:dyDescent="0.25">
      <c r="A236" s="23" t="s">
        <v>46</v>
      </c>
      <c r="B236" s="23"/>
      <c r="C236" s="31"/>
      <c r="D236" s="31"/>
      <c r="E236" s="31"/>
      <c r="F236" s="31"/>
      <c r="G236" s="31"/>
    </row>
    <row r="237" spans="1:7" ht="13.5" thickTop="1" x14ac:dyDescent="0.2">
      <c r="A237" s="32" t="s">
        <v>1</v>
      </c>
      <c r="B237" s="33" t="s">
        <v>2</v>
      </c>
      <c r="C237" s="33" t="s">
        <v>2</v>
      </c>
      <c r="D237" s="33" t="s">
        <v>7</v>
      </c>
      <c r="E237" s="33" t="s">
        <v>7</v>
      </c>
      <c r="F237" s="33" t="s">
        <v>5</v>
      </c>
      <c r="G237" s="34" t="s">
        <v>10</v>
      </c>
    </row>
    <row r="238" spans="1:7" ht="13.5" thickBot="1" x14ac:dyDescent="0.25">
      <c r="A238" s="35" t="s">
        <v>0</v>
      </c>
      <c r="B238" s="36" t="s">
        <v>3</v>
      </c>
      <c r="C238" s="36" t="s">
        <v>4</v>
      </c>
      <c r="D238" s="36" t="s">
        <v>8</v>
      </c>
      <c r="E238" s="36" t="s">
        <v>9</v>
      </c>
      <c r="F238" s="36" t="s">
        <v>6</v>
      </c>
      <c r="G238" s="37" t="s">
        <v>11</v>
      </c>
    </row>
    <row r="239" spans="1:7" ht="13.5" thickTop="1" x14ac:dyDescent="0.2">
      <c r="A239" s="25" t="s">
        <v>12</v>
      </c>
      <c r="B239" s="25">
        <v>18</v>
      </c>
      <c r="C239" s="25">
        <v>6</v>
      </c>
      <c r="D239" s="24">
        <v>679760</v>
      </c>
      <c r="E239" s="24">
        <v>478170.8</v>
      </c>
      <c r="F239" s="24">
        <f>SUM(D239-E239)</f>
        <v>201589.2</v>
      </c>
      <c r="G239" s="24">
        <v>52413.19</v>
      </c>
    </row>
    <row r="240" spans="1:7" x14ac:dyDescent="0.2">
      <c r="A240" s="25" t="s">
        <v>13</v>
      </c>
      <c r="B240" s="25">
        <v>9</v>
      </c>
      <c r="C240" s="25">
        <v>3</v>
      </c>
      <c r="D240" s="24">
        <v>204125</v>
      </c>
      <c r="E240" s="24">
        <v>134888.75</v>
      </c>
      <c r="F240" s="24">
        <f>SUM(D240-E240)</f>
        <v>69236.25</v>
      </c>
      <c r="G240" s="24">
        <v>18001.43</v>
      </c>
    </row>
    <row r="241" spans="1:7" x14ac:dyDescent="0.2">
      <c r="A241" s="25" t="s">
        <v>14</v>
      </c>
      <c r="B241" s="25">
        <v>320</v>
      </c>
      <c r="C241" s="25">
        <v>9</v>
      </c>
      <c r="D241" s="24">
        <v>20101774.75</v>
      </c>
      <c r="E241" s="24">
        <v>14585895.449999999</v>
      </c>
      <c r="F241" s="24">
        <f>SUM(D241-E241)</f>
        <v>5515879.3000000007</v>
      </c>
      <c r="G241" s="24">
        <v>1792660.77</v>
      </c>
    </row>
    <row r="242" spans="1:7" x14ac:dyDescent="0.2">
      <c r="A242" s="29" t="s">
        <v>15</v>
      </c>
      <c r="B242" s="29">
        <f t="shared" ref="B242:G242" si="29">SUM(B239:B241)</f>
        <v>347</v>
      </c>
      <c r="C242" s="29">
        <f t="shared" si="29"/>
        <v>18</v>
      </c>
      <c r="D242" s="30">
        <f t="shared" si="29"/>
        <v>20985659.75</v>
      </c>
      <c r="E242" s="30">
        <f t="shared" si="29"/>
        <v>15198955</v>
      </c>
      <c r="F242" s="30">
        <f t="shared" si="29"/>
        <v>5786704.7500000009</v>
      </c>
      <c r="G242" s="30">
        <f t="shared" si="29"/>
        <v>1863075.3900000001</v>
      </c>
    </row>
    <row r="243" spans="1:7" x14ac:dyDescent="0.2">
      <c r="A243" s="31"/>
      <c r="B243" s="31"/>
      <c r="C243" s="31"/>
      <c r="D243" s="31"/>
      <c r="E243" s="31"/>
      <c r="F243" s="31"/>
      <c r="G243" s="31"/>
    </row>
    <row r="244" spans="1:7" ht="13.5" thickBot="1" x14ac:dyDescent="0.25">
      <c r="A244" s="23" t="s">
        <v>47</v>
      </c>
      <c r="B244" s="23"/>
      <c r="C244" s="31"/>
      <c r="D244" s="31"/>
      <c r="E244" s="31"/>
      <c r="F244" s="31"/>
      <c r="G244" s="31"/>
    </row>
    <row r="245" spans="1:7" ht="13.5" thickTop="1" x14ac:dyDescent="0.2">
      <c r="A245" s="32" t="s">
        <v>1</v>
      </c>
      <c r="B245" s="33" t="s">
        <v>2</v>
      </c>
      <c r="C245" s="33" t="s">
        <v>2</v>
      </c>
      <c r="D245" s="33" t="s">
        <v>7</v>
      </c>
      <c r="E245" s="33" t="s">
        <v>7</v>
      </c>
      <c r="F245" s="33" t="s">
        <v>5</v>
      </c>
      <c r="G245" s="34" t="s">
        <v>10</v>
      </c>
    </row>
    <row r="246" spans="1:7" ht="13.5" thickBot="1" x14ac:dyDescent="0.25">
      <c r="A246" s="35" t="s">
        <v>0</v>
      </c>
      <c r="B246" s="36" t="s">
        <v>3</v>
      </c>
      <c r="C246" s="36" t="s">
        <v>4</v>
      </c>
      <c r="D246" s="36" t="s">
        <v>8</v>
      </c>
      <c r="E246" s="36" t="s">
        <v>9</v>
      </c>
      <c r="F246" s="36" t="s">
        <v>6</v>
      </c>
      <c r="G246" s="37" t="s">
        <v>11</v>
      </c>
    </row>
    <row r="247" spans="1:7" ht="13.5" thickTop="1" x14ac:dyDescent="0.2">
      <c r="A247" s="25" t="s">
        <v>12</v>
      </c>
      <c r="B247" s="25">
        <v>35</v>
      </c>
      <c r="C247" s="25">
        <v>12</v>
      </c>
      <c r="D247" s="24">
        <v>677636</v>
      </c>
      <c r="E247" s="24">
        <v>469017.9</v>
      </c>
      <c r="F247" s="24">
        <f>SUM(D247-E247)</f>
        <v>208618.09999999998</v>
      </c>
      <c r="G247" s="24">
        <v>54240.71</v>
      </c>
    </row>
    <row r="248" spans="1:7" x14ac:dyDescent="0.2">
      <c r="A248" s="25" t="s">
        <v>13</v>
      </c>
      <c r="B248" s="25">
        <v>24</v>
      </c>
      <c r="C248" s="25">
        <v>8</v>
      </c>
      <c r="D248" s="24">
        <v>173469</v>
      </c>
      <c r="E248" s="24">
        <v>110355.2</v>
      </c>
      <c r="F248" s="24">
        <f>SUM(D248-E248)</f>
        <v>63113.8</v>
      </c>
      <c r="G248" s="24">
        <v>16409.59</v>
      </c>
    </row>
    <row r="249" spans="1:7" x14ac:dyDescent="0.2">
      <c r="A249" s="25" t="s">
        <v>14</v>
      </c>
      <c r="B249" s="25">
        <v>539</v>
      </c>
      <c r="C249" s="25">
        <v>13</v>
      </c>
      <c r="D249" s="24">
        <v>37941634.899999999</v>
      </c>
      <c r="E249" s="24">
        <v>27330852.5</v>
      </c>
      <c r="F249" s="24">
        <f>SUM(D249-E249)</f>
        <v>10610782.399999999</v>
      </c>
      <c r="G249" s="24">
        <v>3448504.28</v>
      </c>
    </row>
    <row r="250" spans="1:7" x14ac:dyDescent="0.2">
      <c r="A250" s="29" t="s">
        <v>15</v>
      </c>
      <c r="B250" s="29">
        <f t="shared" ref="B250:G250" si="30">SUM(B247:B249)</f>
        <v>598</v>
      </c>
      <c r="C250" s="29">
        <f>SUM(C247:C249)</f>
        <v>33</v>
      </c>
      <c r="D250" s="30">
        <f t="shared" si="30"/>
        <v>38792739.899999999</v>
      </c>
      <c r="E250" s="30">
        <f t="shared" si="30"/>
        <v>27910225.600000001</v>
      </c>
      <c r="F250" s="30">
        <f t="shared" si="30"/>
        <v>10882514.299999999</v>
      </c>
      <c r="G250" s="30">
        <f t="shared" si="30"/>
        <v>3519154.5799999996</v>
      </c>
    </row>
    <row r="251" spans="1:7" x14ac:dyDescent="0.2">
      <c r="A251" s="31"/>
      <c r="B251" s="31"/>
      <c r="C251" s="31"/>
      <c r="D251" s="31"/>
      <c r="E251" s="31"/>
      <c r="F251" s="31"/>
      <c r="G251" s="31"/>
    </row>
    <row r="252" spans="1:7" ht="13.5" thickBot="1" x14ac:dyDescent="0.25">
      <c r="A252" s="23" t="s">
        <v>48</v>
      </c>
      <c r="B252" s="23"/>
      <c r="C252" s="31"/>
      <c r="D252" s="31"/>
      <c r="E252" s="31"/>
      <c r="F252" s="31"/>
      <c r="G252" s="31"/>
    </row>
    <row r="253" spans="1:7" ht="13.5" thickTop="1" x14ac:dyDescent="0.2">
      <c r="A253" s="32" t="s">
        <v>1</v>
      </c>
      <c r="B253" s="33" t="s">
        <v>2</v>
      </c>
      <c r="C253" s="33" t="s">
        <v>2</v>
      </c>
      <c r="D253" s="33" t="s">
        <v>7</v>
      </c>
      <c r="E253" s="33" t="s">
        <v>7</v>
      </c>
      <c r="F253" s="33" t="s">
        <v>5</v>
      </c>
      <c r="G253" s="34" t="s">
        <v>10</v>
      </c>
    </row>
    <row r="254" spans="1:7" ht="13.5" thickBot="1" x14ac:dyDescent="0.25">
      <c r="A254" s="35" t="s">
        <v>0</v>
      </c>
      <c r="B254" s="36" t="s">
        <v>3</v>
      </c>
      <c r="C254" s="36" t="s">
        <v>4</v>
      </c>
      <c r="D254" s="36" t="s">
        <v>8</v>
      </c>
      <c r="E254" s="36" t="s">
        <v>9</v>
      </c>
      <c r="F254" s="36" t="s">
        <v>6</v>
      </c>
      <c r="G254" s="37" t="s">
        <v>11</v>
      </c>
    </row>
    <row r="255" spans="1:7" ht="13.5" thickTop="1" x14ac:dyDescent="0.2">
      <c r="A255" s="25" t="s">
        <v>12</v>
      </c>
      <c r="B255" s="25">
        <v>12</v>
      </c>
      <c r="C255" s="25">
        <v>4</v>
      </c>
      <c r="D255" s="24">
        <v>549681</v>
      </c>
      <c r="E255" s="24">
        <v>369661.05</v>
      </c>
      <c r="F255" s="24">
        <f>SUM(D255-E255)</f>
        <v>180019.95</v>
      </c>
      <c r="G255" s="24">
        <v>46805.19</v>
      </c>
    </row>
    <row r="256" spans="1:7" x14ac:dyDescent="0.2">
      <c r="A256" s="25" t="s">
        <v>13</v>
      </c>
      <c r="B256" s="25">
        <v>9</v>
      </c>
      <c r="C256" s="25">
        <v>3</v>
      </c>
      <c r="D256" s="24">
        <v>157678</v>
      </c>
      <c r="E256" s="24">
        <v>97347.9</v>
      </c>
      <c r="F256" s="24">
        <f>SUM(D256-E256)</f>
        <v>60330.100000000006</v>
      </c>
      <c r="G256" s="24">
        <v>15685.83</v>
      </c>
    </row>
    <row r="257" spans="1:11" x14ac:dyDescent="0.2">
      <c r="A257" s="25" t="s">
        <v>14</v>
      </c>
      <c r="B257" s="25">
        <v>72</v>
      </c>
      <c r="C257" s="25">
        <v>2</v>
      </c>
      <c r="D257" s="24">
        <v>4875169</v>
      </c>
      <c r="E257" s="24">
        <v>3432477.75</v>
      </c>
      <c r="F257" s="24">
        <f>SUM(D257-E257)</f>
        <v>1442691.25</v>
      </c>
      <c r="G257" s="24">
        <v>468874.66</v>
      </c>
    </row>
    <row r="258" spans="1:11" x14ac:dyDescent="0.2">
      <c r="A258" s="29" t="s">
        <v>15</v>
      </c>
      <c r="B258" s="29">
        <f t="shared" ref="B258:G258" si="31">SUM(B255:B257)</f>
        <v>93</v>
      </c>
      <c r="C258" s="29">
        <f t="shared" si="31"/>
        <v>9</v>
      </c>
      <c r="D258" s="30">
        <f t="shared" si="31"/>
        <v>5582528</v>
      </c>
      <c r="E258" s="30">
        <f t="shared" si="31"/>
        <v>3899486.7</v>
      </c>
      <c r="F258" s="30">
        <f t="shared" si="31"/>
        <v>1683041.3</v>
      </c>
      <c r="G258" s="30">
        <f t="shared" si="31"/>
        <v>531365.67999999993</v>
      </c>
    </row>
    <row r="259" spans="1:11" x14ac:dyDescent="0.2">
      <c r="A259" s="13"/>
      <c r="B259" s="13"/>
      <c r="C259" s="13"/>
      <c r="D259" s="9"/>
      <c r="E259" s="9"/>
      <c r="F259" s="9"/>
      <c r="G259" s="9"/>
    </row>
    <row r="260" spans="1:11" ht="15.75" x14ac:dyDescent="0.25">
      <c r="A260" s="83" t="s">
        <v>49</v>
      </c>
      <c r="B260" s="83"/>
      <c r="C260" s="83"/>
      <c r="D260" s="83"/>
      <c r="E260" s="83"/>
      <c r="F260" s="9"/>
      <c r="G260" s="9"/>
    </row>
    <row r="261" spans="1:11" ht="16.5" thickBot="1" x14ac:dyDescent="0.3">
      <c r="A261" s="17"/>
      <c r="B261" s="17"/>
      <c r="C261" s="17"/>
      <c r="D261" s="17"/>
      <c r="E261" s="17"/>
      <c r="F261" s="9"/>
      <c r="G261" s="9"/>
    </row>
    <row r="262" spans="1:11" ht="13.5" customHeight="1" thickTop="1" x14ac:dyDescent="0.2">
      <c r="A262" s="84" t="s">
        <v>54</v>
      </c>
      <c r="B262" s="86" t="s">
        <v>55</v>
      </c>
      <c r="C262" s="88" t="s">
        <v>56</v>
      </c>
      <c r="D262" s="86" t="s">
        <v>50</v>
      </c>
      <c r="E262" s="86" t="s">
        <v>51</v>
      </c>
      <c r="F262" s="86" t="s">
        <v>52</v>
      </c>
      <c r="G262" s="90" t="s">
        <v>53</v>
      </c>
      <c r="H262" s="13"/>
      <c r="I262" s="13"/>
      <c r="J262" s="13"/>
      <c r="K262" s="13"/>
    </row>
    <row r="263" spans="1:11" ht="13.5" thickBot="1" x14ac:dyDescent="0.25">
      <c r="A263" s="85"/>
      <c r="B263" s="87"/>
      <c r="C263" s="89"/>
      <c r="D263" s="87"/>
      <c r="E263" s="87"/>
      <c r="F263" s="87"/>
      <c r="G263" s="91"/>
      <c r="H263" s="16"/>
      <c r="I263" s="16"/>
      <c r="J263" s="16"/>
      <c r="K263" s="16"/>
    </row>
    <row r="264" spans="1:11" ht="13.5" thickTop="1" x14ac:dyDescent="0.2"/>
    <row r="265" spans="1:11" x14ac:dyDescent="0.2">
      <c r="A265" s="12" t="s">
        <v>12</v>
      </c>
      <c r="B265" s="40">
        <f>SUMIF($A$1:$A$258,"TYPE 1",$B$1:$B$258)</f>
        <v>2307</v>
      </c>
      <c r="C265" s="40">
        <f>SUMIF($A$1:$A$258,"TYPE 1",$C$1:$C$258)</f>
        <v>786</v>
      </c>
      <c r="D265" s="14">
        <f>SUMIF($A$1:$A$258,"TYPE 1",$D$1:$D$258)</f>
        <v>73594895.75</v>
      </c>
      <c r="E265" s="14">
        <f>SUMIF($A$1:$A$258,"TYPE 1",$E$1:$E$258)</f>
        <v>50464448.999999985</v>
      </c>
      <c r="F265" s="14">
        <f>SUMIF($A$1:$A$258,"TYPE 1",$F$1:$F$258)</f>
        <v>23130446.75</v>
      </c>
      <c r="G265" s="14">
        <f>SUMIF($A$1:$A$258,"TYPE 1",$G$1:$G$258)</f>
        <v>6013916.1699999999</v>
      </c>
      <c r="H265" s="14"/>
      <c r="I265" s="14"/>
      <c r="J265" s="14"/>
      <c r="K265" s="14"/>
    </row>
    <row r="266" spans="1:11" x14ac:dyDescent="0.2">
      <c r="A266" s="12" t="s">
        <v>13</v>
      </c>
      <c r="B266" s="40">
        <f>SUMIF($A$1:$A$258,"TYPE 2",$B$1:$B$258)</f>
        <v>1116</v>
      </c>
      <c r="C266" s="40">
        <f>SUMIF($A$1:$A$258,"TYPE 2",$C$1:$C$258)</f>
        <v>390</v>
      </c>
      <c r="D266" s="14">
        <f>SUMIF($A$1:$A$258,"TYPE 2",$D$1:$D$258)</f>
        <v>29606026.5</v>
      </c>
      <c r="E266" s="14">
        <f>SUMIF($A$1:$A$258,"TYPE 2",$E$1:$E$258)</f>
        <v>20335390.050000001</v>
      </c>
      <c r="F266" s="14">
        <f>SUMIF($A$1:$A$258,"TYPE 2",$F$1:$F$258)</f>
        <v>9270636.4500000011</v>
      </c>
      <c r="G266" s="14">
        <f>SUMIF($A$1:$A$258,"TYPE 2",$G$1:$G$258)</f>
        <v>2410365.4900000002</v>
      </c>
      <c r="H266" s="14"/>
      <c r="I266" s="14"/>
      <c r="J266" s="14"/>
      <c r="K266" s="14"/>
    </row>
    <row r="267" spans="1:11" x14ac:dyDescent="0.2">
      <c r="A267" s="12" t="s">
        <v>16</v>
      </c>
      <c r="B267" s="40">
        <f>SUMIF($A$1:$A$258,"TYPE 3",$B$1:$B$258)</f>
        <v>49</v>
      </c>
      <c r="C267" s="40">
        <f>SUMIF($A$1:$A$258,"TYPE 3",$C$1:$C$258)</f>
        <v>8</v>
      </c>
      <c r="D267" s="14">
        <f>SUMIF($A$1:$A$258,"TYPE 3",$D$1:$D$258)</f>
        <v>1234877</v>
      </c>
      <c r="E267" s="14">
        <f>SUMIF($A$1:$A$258,"TYPE 3",$E$1:$E$258)</f>
        <v>849306.50000000012</v>
      </c>
      <c r="F267" s="14">
        <f>SUMIF($A$1:$A$258,"TYPE 3",$F$1:$F$258)</f>
        <v>385570.50000000006</v>
      </c>
      <c r="G267" s="14">
        <f>SUMIF($A$1:$A$258,"TYPE 3",$G$1:$G$258)</f>
        <v>100248.34000000001</v>
      </c>
      <c r="H267" s="14"/>
      <c r="I267" s="14"/>
      <c r="J267" s="14"/>
      <c r="K267" s="14"/>
    </row>
    <row r="268" spans="1:11" x14ac:dyDescent="0.2">
      <c r="A268" s="12" t="s">
        <v>17</v>
      </c>
      <c r="B268" s="40">
        <f>SUMIF($A$1:$A$258,"TYPE 4",$B$1:$B$258)</f>
        <v>1079</v>
      </c>
      <c r="C268" s="40">
        <f>SUMIF($A$1:$A$258,"TYPE 4",$C$1:$C$258)</f>
        <v>14</v>
      </c>
      <c r="D268" s="14">
        <f>SUMIF($A$1:$A$258,"TYPE 4",$D$1:$D$258)</f>
        <v>48628922.450000003</v>
      </c>
      <c r="E268" s="14">
        <f>SUMIF($A$1:$A$258,"TYPE 4",$E$1:$E$258)</f>
        <v>35203938.25</v>
      </c>
      <c r="F268" s="14">
        <f>SUMIF($A$1:$A$258,"TYPE 4",$F$1:$F$258)</f>
        <v>13424984.199999997</v>
      </c>
      <c r="G268" s="14">
        <f>SUMIF($A$1:$A$258,"TYPE 4",$G$1:$G$258)</f>
        <v>2416497.1600000006</v>
      </c>
      <c r="H268" s="14"/>
      <c r="I268" s="14"/>
      <c r="J268" s="14"/>
      <c r="K268" s="14"/>
    </row>
    <row r="269" spans="1:11" ht="15" x14ac:dyDescent="0.35">
      <c r="A269" s="12" t="s">
        <v>14</v>
      </c>
      <c r="B269" s="40">
        <f>SUMIF($A$1:$A$258,"TYPE 5",$B$1:$B$258)</f>
        <v>7119</v>
      </c>
      <c r="C269" s="40">
        <f>SUMIF($A$1:$A$258,"TYPE 5",$C$1:$C$258)</f>
        <v>187</v>
      </c>
      <c r="D269" s="14">
        <f>SUMIF($A$1:$A$258,"TYPE 5",$D$1:$D$258)</f>
        <v>508500341.64999998</v>
      </c>
      <c r="E269" s="14">
        <f>SUMIF($A$1:$A$258,"TYPE 5",$E$1:$E$258)</f>
        <v>367002714.85000008</v>
      </c>
      <c r="F269" s="14">
        <f>SUMIF($A$1:$A$258,"TYPE 5",$F$1:$F$258)</f>
        <v>141497626.80000001</v>
      </c>
      <c r="G269" s="14">
        <f>SUMIF($A$1:$A$258,"TYPE 5",$G$1:$G$258)</f>
        <v>45986728.719999999</v>
      </c>
      <c r="H269" s="15"/>
      <c r="I269" s="15"/>
      <c r="J269" s="15"/>
      <c r="K269" s="15"/>
    </row>
    <row r="270" spans="1:11" ht="13.5" thickBot="1" x14ac:dyDescent="0.25">
      <c r="A270" s="12" t="s">
        <v>15</v>
      </c>
      <c r="B270" s="41">
        <f t="shared" ref="B270:E270" si="32">SUM(B265:B269)</f>
        <v>11670</v>
      </c>
      <c r="C270" s="41">
        <f t="shared" si="32"/>
        <v>1385</v>
      </c>
      <c r="D270" s="27">
        <f t="shared" si="32"/>
        <v>661565063.3499999</v>
      </c>
      <c r="E270" s="27">
        <f t="shared" si="32"/>
        <v>473855798.6500001</v>
      </c>
      <c r="F270" s="27">
        <f>SUM(F265:F269)</f>
        <v>187709264.70000002</v>
      </c>
      <c r="G270" s="27">
        <f>SUM(G265:G269)-0.04</f>
        <v>56927755.839999996</v>
      </c>
      <c r="H270" s="14"/>
      <c r="I270" s="14"/>
      <c r="J270" s="14"/>
      <c r="K270" s="14"/>
    </row>
    <row r="271" spans="1:11" ht="13.5" thickTop="1" x14ac:dyDescent="0.2">
      <c r="A271" s="82"/>
      <c r="B271" s="82"/>
      <c r="C271" s="82"/>
      <c r="D271" s="82"/>
      <c r="E271" s="11"/>
      <c r="F271" s="39"/>
      <c r="G271" s="39"/>
    </row>
    <row r="272" spans="1:11" x14ac:dyDescent="0.2">
      <c r="A272" s="12" t="s">
        <v>57</v>
      </c>
      <c r="B272" s="12"/>
      <c r="C272" s="12"/>
      <c r="D272" s="12"/>
      <c r="E272" s="11"/>
      <c r="F272" s="39"/>
      <c r="G272" s="39"/>
    </row>
    <row r="273" spans="1:5" x14ac:dyDescent="0.2">
      <c r="A273" s="8" t="s">
        <v>58</v>
      </c>
      <c r="E273" s="9"/>
    </row>
    <row r="274" spans="1:5" x14ac:dyDescent="0.2">
      <c r="A274" s="8" t="s">
        <v>59</v>
      </c>
      <c r="E274" s="9"/>
    </row>
    <row r="275" spans="1:5" x14ac:dyDescent="0.2">
      <c r="A275" s="8" t="s">
        <v>60</v>
      </c>
    </row>
    <row r="276" spans="1:5" x14ac:dyDescent="0.2">
      <c r="A276" s="8" t="s">
        <v>61</v>
      </c>
    </row>
  </sheetData>
  <mergeCells count="9">
    <mergeCell ref="A271:D271"/>
    <mergeCell ref="A260:E260"/>
    <mergeCell ref="D262:D263"/>
    <mergeCell ref="E262:E263"/>
    <mergeCell ref="F262:F263"/>
    <mergeCell ref="G262:G263"/>
    <mergeCell ref="C262:C263"/>
    <mergeCell ref="A262:A263"/>
    <mergeCell ref="B262:B263"/>
  </mergeCells>
  <pageMargins left="0.5" right="0.5" top="1" bottom="0.5" header="0.25" footer="0.25"/>
  <pageSetup orientation="portrait" r:id="rId1"/>
  <headerFooter>
    <oddHeader xml:space="preserve">&amp;C&amp;"Arial,Bold" LOUISIANA STATE POLICE GAMING ENFORCEMENT DIVISION    
QUARTERLY VIDEO GAMING REVENUE REPORT      
FIRST QUARTER FY 2022
JULY - SEPTEMBER
</oddHeader>
    <oddFooter>&amp;CPage &amp;P of &amp;N&amp;Rprepared by LSP Gaming Audit</oddFooter>
  </headerFooter>
  <rowBreaks count="5" manualBreakCount="5">
    <brk id="50" max="16383" man="1"/>
    <brk id="99" max="16383" man="1"/>
    <brk id="148" max="16383" man="1"/>
    <brk id="199" max="16383" man="1"/>
    <brk id="25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6"/>
  <sheetViews>
    <sheetView view="pageLayout" topLeftCell="C193" zoomScale="200" zoomScaleNormal="100" zoomScalePageLayoutView="200" workbookViewId="0">
      <selection activeCell="H197" sqref="H197"/>
    </sheetView>
  </sheetViews>
  <sheetFormatPr defaultRowHeight="12.75" x14ac:dyDescent="0.2"/>
  <cols>
    <col min="1" max="1" width="12" customWidth="1"/>
    <col min="2" max="2" width="9.140625" customWidth="1"/>
    <col min="3" max="3" width="6.42578125" customWidth="1"/>
    <col min="4" max="4" width="18.28515625" style="58" bestFit="1" customWidth="1"/>
    <col min="5" max="6" width="16" style="58" bestFit="1" customWidth="1"/>
    <col min="7" max="7" width="15.42578125" style="58" bestFit="1" customWidth="1"/>
  </cols>
  <sheetData>
    <row r="1" spans="1:8" ht="13.5" thickBot="1" x14ac:dyDescent="0.25">
      <c r="A1" s="23" t="s">
        <v>18</v>
      </c>
      <c r="B1" s="23"/>
      <c r="C1" s="8"/>
      <c r="D1" s="39"/>
      <c r="E1" s="39"/>
      <c r="F1" s="39"/>
      <c r="G1" s="42"/>
      <c r="H1" s="4"/>
    </row>
    <row r="2" spans="1:8" ht="13.5" thickTop="1" x14ac:dyDescent="0.2">
      <c r="A2" s="22" t="s">
        <v>1</v>
      </c>
      <c r="B2" s="21" t="s">
        <v>2</v>
      </c>
      <c r="C2" s="21" t="s">
        <v>2</v>
      </c>
      <c r="D2" s="43" t="s">
        <v>7</v>
      </c>
      <c r="E2" s="43" t="s">
        <v>7</v>
      </c>
      <c r="F2" s="43" t="s">
        <v>5</v>
      </c>
      <c r="G2" s="52" t="s">
        <v>10</v>
      </c>
      <c r="H2" s="4"/>
    </row>
    <row r="3" spans="1:8" ht="13.5" thickBot="1" x14ac:dyDescent="0.25">
      <c r="A3" s="20" t="s">
        <v>0</v>
      </c>
      <c r="B3" s="19" t="s">
        <v>3</v>
      </c>
      <c r="C3" s="19" t="s">
        <v>4</v>
      </c>
      <c r="D3" s="45" t="s">
        <v>8</v>
      </c>
      <c r="E3" s="45" t="s">
        <v>9</v>
      </c>
      <c r="F3" s="45" t="s">
        <v>6</v>
      </c>
      <c r="G3" s="46" t="s">
        <v>11</v>
      </c>
    </row>
    <row r="4" spans="1:8" ht="13.5" thickTop="1" x14ac:dyDescent="0.2">
      <c r="A4" s="13" t="s">
        <v>12</v>
      </c>
      <c r="B4" s="5">
        <v>66</v>
      </c>
      <c r="C4" s="3">
        <v>22</v>
      </c>
      <c r="D4" s="10">
        <v>1976282</v>
      </c>
      <c r="E4" s="10">
        <v>1354273.55</v>
      </c>
      <c r="F4" s="1">
        <f>SUM(D4-E4)</f>
        <v>622008.44999999995</v>
      </c>
      <c r="G4" s="10">
        <v>161722.20000000001</v>
      </c>
    </row>
    <row r="5" spans="1:8" x14ac:dyDescent="0.2">
      <c r="A5" s="13" t="s">
        <v>13</v>
      </c>
      <c r="B5" s="3">
        <v>23</v>
      </c>
      <c r="C5" s="3">
        <v>8</v>
      </c>
      <c r="D5" s="10">
        <v>530248</v>
      </c>
      <c r="E5" s="10">
        <v>376374.35</v>
      </c>
      <c r="F5" s="1">
        <f>SUM(D5-E5)</f>
        <v>153873.65000000002</v>
      </c>
      <c r="G5" s="10">
        <v>40007.15</v>
      </c>
    </row>
    <row r="6" spans="1:8" x14ac:dyDescent="0.2">
      <c r="A6" s="25" t="s">
        <v>14</v>
      </c>
      <c r="B6" s="5">
        <v>393</v>
      </c>
      <c r="C6" s="5">
        <v>9</v>
      </c>
      <c r="D6" s="28">
        <v>29465702.5</v>
      </c>
      <c r="E6" s="28">
        <v>21339204.699999999</v>
      </c>
      <c r="F6" s="7">
        <f>SUM(D6-E6)</f>
        <v>8126497.8000000007</v>
      </c>
      <c r="G6" s="28">
        <v>2641111.79</v>
      </c>
    </row>
    <row r="7" spans="1:8" x14ac:dyDescent="0.2">
      <c r="A7" s="29" t="s">
        <v>15</v>
      </c>
      <c r="B7" s="29">
        <f t="shared" ref="B7:G7" si="0">SUM(B4:B6)</f>
        <v>482</v>
      </c>
      <c r="C7" s="29">
        <f t="shared" si="0"/>
        <v>39</v>
      </c>
      <c r="D7" s="48">
        <f t="shared" si="0"/>
        <v>31972232.5</v>
      </c>
      <c r="E7" s="48">
        <f t="shared" si="0"/>
        <v>23069852.599999998</v>
      </c>
      <c r="F7" s="48">
        <f t="shared" si="0"/>
        <v>8902379.9000000004</v>
      </c>
      <c r="G7" s="48">
        <f t="shared" si="0"/>
        <v>2842841.14</v>
      </c>
    </row>
    <row r="8" spans="1:8" x14ac:dyDescent="0.2">
      <c r="A8" s="25"/>
      <c r="B8" s="25"/>
      <c r="C8" s="25"/>
      <c r="D8" s="49"/>
      <c r="E8" s="49"/>
      <c r="F8" s="49"/>
      <c r="G8" s="49"/>
    </row>
    <row r="9" spans="1:8" ht="13.5" thickBot="1" x14ac:dyDescent="0.25">
      <c r="A9" s="23" t="s">
        <v>19</v>
      </c>
      <c r="B9" s="23"/>
      <c r="C9" s="31"/>
      <c r="D9" s="50"/>
      <c r="E9" s="50"/>
      <c r="F9" s="50"/>
      <c r="G9" s="50"/>
    </row>
    <row r="10" spans="1:8" ht="13.5" thickTop="1" x14ac:dyDescent="0.2">
      <c r="A10" s="32" t="s">
        <v>1</v>
      </c>
      <c r="B10" s="33" t="s">
        <v>2</v>
      </c>
      <c r="C10" s="33" t="s">
        <v>2</v>
      </c>
      <c r="D10" s="51" t="s">
        <v>7</v>
      </c>
      <c r="E10" s="51" t="s">
        <v>7</v>
      </c>
      <c r="F10" s="51" t="s">
        <v>5</v>
      </c>
      <c r="G10" s="52" t="s">
        <v>10</v>
      </c>
    </row>
    <row r="11" spans="1:8" ht="13.5" thickBot="1" x14ac:dyDescent="0.25">
      <c r="A11" s="35" t="s">
        <v>0</v>
      </c>
      <c r="B11" s="36" t="s">
        <v>3</v>
      </c>
      <c r="C11" s="36" t="s">
        <v>4</v>
      </c>
      <c r="D11" s="53" t="s">
        <v>8</v>
      </c>
      <c r="E11" s="53" t="s">
        <v>9</v>
      </c>
      <c r="F11" s="53" t="s">
        <v>6</v>
      </c>
      <c r="G11" s="54" t="s">
        <v>11</v>
      </c>
    </row>
    <row r="12" spans="1:8" ht="13.5" thickTop="1" x14ac:dyDescent="0.2">
      <c r="A12" s="25" t="s">
        <v>12</v>
      </c>
      <c r="B12" s="5">
        <v>27</v>
      </c>
      <c r="C12" s="5">
        <v>9</v>
      </c>
      <c r="D12" s="28">
        <v>633854</v>
      </c>
      <c r="E12" s="28">
        <v>447483.1</v>
      </c>
      <c r="F12" s="28">
        <f>SUM(D12-E12)</f>
        <v>186370.90000000002</v>
      </c>
      <c r="G12" s="28">
        <v>48456.43</v>
      </c>
    </row>
    <row r="13" spans="1:8" x14ac:dyDescent="0.2">
      <c r="A13" s="25" t="s">
        <v>13</v>
      </c>
      <c r="B13" s="5">
        <v>15</v>
      </c>
      <c r="C13" s="5">
        <v>5</v>
      </c>
      <c r="D13" s="28">
        <v>310881</v>
      </c>
      <c r="E13" s="28">
        <v>212536.35</v>
      </c>
      <c r="F13" s="28">
        <f>SUM(D13-E13)</f>
        <v>98344.65</v>
      </c>
      <c r="G13" s="28">
        <v>25569.61</v>
      </c>
    </row>
    <row r="14" spans="1:8" x14ac:dyDescent="0.2">
      <c r="A14" s="25" t="s">
        <v>14</v>
      </c>
      <c r="B14" s="5">
        <v>107</v>
      </c>
      <c r="C14" s="5">
        <v>3</v>
      </c>
      <c r="D14" s="28">
        <v>8085376</v>
      </c>
      <c r="E14" s="28">
        <v>5966730.5499999998</v>
      </c>
      <c r="F14" s="38">
        <f>SUM(D14-E14)</f>
        <v>2118645.4500000002</v>
      </c>
      <c r="G14" s="28">
        <v>688559.77</v>
      </c>
    </row>
    <row r="15" spans="1:8" x14ac:dyDescent="0.2">
      <c r="A15" s="29" t="s">
        <v>15</v>
      </c>
      <c r="B15" s="29">
        <f t="shared" ref="B15:G15" si="1">SUM(B12:B14)</f>
        <v>149</v>
      </c>
      <c r="C15" s="29">
        <f t="shared" si="1"/>
        <v>17</v>
      </c>
      <c r="D15" s="48">
        <f t="shared" si="1"/>
        <v>9030111</v>
      </c>
      <c r="E15" s="48">
        <f t="shared" si="1"/>
        <v>6626750</v>
      </c>
      <c r="F15" s="48">
        <f t="shared" si="1"/>
        <v>2403361</v>
      </c>
      <c r="G15" s="48">
        <f t="shared" si="1"/>
        <v>762585.81</v>
      </c>
    </row>
    <row r="16" spans="1:8" x14ac:dyDescent="0.2">
      <c r="A16" s="25"/>
      <c r="B16" s="25"/>
      <c r="C16" s="25"/>
      <c r="D16" s="49"/>
      <c r="E16" s="49"/>
      <c r="F16" s="49"/>
      <c r="G16" s="49"/>
    </row>
    <row r="17" spans="1:7" ht="13.5" thickBot="1" x14ac:dyDescent="0.25">
      <c r="A17" s="23" t="s">
        <v>20</v>
      </c>
      <c r="B17" s="23"/>
      <c r="C17" s="31"/>
      <c r="D17" s="50"/>
      <c r="E17" s="50"/>
      <c r="F17" s="50"/>
      <c r="G17" s="50"/>
    </row>
    <row r="18" spans="1:7" ht="13.5" thickTop="1" x14ac:dyDescent="0.2">
      <c r="A18" s="32" t="s">
        <v>1</v>
      </c>
      <c r="B18" s="33" t="s">
        <v>2</v>
      </c>
      <c r="C18" s="33" t="s">
        <v>2</v>
      </c>
      <c r="D18" s="51" t="s">
        <v>7</v>
      </c>
      <c r="E18" s="51" t="s">
        <v>7</v>
      </c>
      <c r="F18" s="51" t="s">
        <v>5</v>
      </c>
      <c r="G18" s="52" t="s">
        <v>10</v>
      </c>
    </row>
    <row r="19" spans="1:7" ht="13.5" thickBot="1" x14ac:dyDescent="0.25">
      <c r="A19" s="35" t="s">
        <v>0</v>
      </c>
      <c r="B19" s="36" t="s">
        <v>3</v>
      </c>
      <c r="C19" s="36" t="s">
        <v>4</v>
      </c>
      <c r="D19" s="53" t="s">
        <v>8</v>
      </c>
      <c r="E19" s="53" t="s">
        <v>9</v>
      </c>
      <c r="F19" s="53" t="s">
        <v>6</v>
      </c>
      <c r="G19" s="54" t="s">
        <v>11</v>
      </c>
    </row>
    <row r="20" spans="1:7" ht="13.5" thickTop="1" x14ac:dyDescent="0.2">
      <c r="A20" s="25" t="s">
        <v>12</v>
      </c>
      <c r="B20" s="5">
        <v>24</v>
      </c>
      <c r="C20" s="5">
        <v>8</v>
      </c>
      <c r="D20" s="7">
        <v>731081</v>
      </c>
      <c r="E20" s="7">
        <v>479134.85</v>
      </c>
      <c r="F20" s="7">
        <f>SUM(D20-E20)</f>
        <v>251946.15000000002</v>
      </c>
      <c r="G20" s="7">
        <v>65506</v>
      </c>
    </row>
    <row r="21" spans="1:7" x14ac:dyDescent="0.2">
      <c r="A21" s="25" t="s">
        <v>13</v>
      </c>
      <c r="B21" s="5">
        <v>11</v>
      </c>
      <c r="C21" s="5">
        <v>4</v>
      </c>
      <c r="D21" s="7">
        <v>168835</v>
      </c>
      <c r="E21" s="7">
        <v>107027.25</v>
      </c>
      <c r="F21" s="7">
        <f>SUM(D21-E21)</f>
        <v>61807.75</v>
      </c>
      <c r="G21" s="7">
        <v>16070.02</v>
      </c>
    </row>
    <row r="22" spans="1:7" x14ac:dyDescent="0.2">
      <c r="A22" s="25" t="s">
        <v>14</v>
      </c>
      <c r="B22" s="5">
        <v>84</v>
      </c>
      <c r="C22" s="5">
        <v>3</v>
      </c>
      <c r="D22" s="7">
        <v>4811451.8499999996</v>
      </c>
      <c r="E22" s="7">
        <v>3379122.3</v>
      </c>
      <c r="F22" s="7">
        <f>SUM(D22-E22)</f>
        <v>1432329.5499999998</v>
      </c>
      <c r="G22" s="7">
        <v>465507.1</v>
      </c>
    </row>
    <row r="23" spans="1:7" x14ac:dyDescent="0.2">
      <c r="A23" s="29" t="s">
        <v>15</v>
      </c>
      <c r="B23" s="29">
        <f t="shared" ref="B23:G23" si="2">SUM(B20:B22)</f>
        <v>119</v>
      </c>
      <c r="C23" s="29">
        <f t="shared" si="2"/>
        <v>15</v>
      </c>
      <c r="D23" s="48">
        <f t="shared" si="2"/>
        <v>5711367.8499999996</v>
      </c>
      <c r="E23" s="48">
        <f t="shared" si="2"/>
        <v>3965284.4</v>
      </c>
      <c r="F23" s="48">
        <f t="shared" si="2"/>
        <v>1746083.4499999997</v>
      </c>
      <c r="G23" s="48">
        <f t="shared" si="2"/>
        <v>547083.12</v>
      </c>
    </row>
    <row r="24" spans="1:7" x14ac:dyDescent="0.2">
      <c r="A24" s="31"/>
      <c r="B24" s="31"/>
      <c r="C24" s="31"/>
      <c r="D24" s="50"/>
      <c r="E24" s="50"/>
      <c r="F24" s="50"/>
      <c r="G24" s="50"/>
    </row>
    <row r="25" spans="1:7" ht="13.5" thickBot="1" x14ac:dyDescent="0.25">
      <c r="A25" s="23" t="s">
        <v>21</v>
      </c>
      <c r="B25" s="23"/>
      <c r="C25" s="31"/>
      <c r="D25" s="50"/>
      <c r="E25" s="50"/>
      <c r="F25" s="50"/>
      <c r="G25" s="50"/>
    </row>
    <row r="26" spans="1:7" ht="13.5" thickTop="1" x14ac:dyDescent="0.2">
      <c r="A26" s="32" t="s">
        <v>1</v>
      </c>
      <c r="B26" s="33" t="s">
        <v>2</v>
      </c>
      <c r="C26" s="33" t="s">
        <v>2</v>
      </c>
      <c r="D26" s="51" t="s">
        <v>7</v>
      </c>
      <c r="E26" s="51" t="s">
        <v>7</v>
      </c>
      <c r="F26" s="51" t="s">
        <v>5</v>
      </c>
      <c r="G26" s="52" t="s">
        <v>10</v>
      </c>
    </row>
    <row r="27" spans="1:7" ht="13.5" thickBot="1" x14ac:dyDescent="0.25">
      <c r="A27" s="35" t="s">
        <v>0</v>
      </c>
      <c r="B27" s="36" t="s">
        <v>3</v>
      </c>
      <c r="C27" s="36" t="s">
        <v>4</v>
      </c>
      <c r="D27" s="53" t="s">
        <v>8</v>
      </c>
      <c r="E27" s="53" t="s">
        <v>9</v>
      </c>
      <c r="F27" s="53" t="s">
        <v>6</v>
      </c>
      <c r="G27" s="54" t="s">
        <v>11</v>
      </c>
    </row>
    <row r="28" spans="1:7" ht="13.5" thickTop="1" x14ac:dyDescent="0.2">
      <c r="A28" s="25" t="s">
        <v>12</v>
      </c>
      <c r="B28" s="5">
        <v>59</v>
      </c>
      <c r="C28" s="5">
        <v>20</v>
      </c>
      <c r="D28" s="7">
        <v>1526286</v>
      </c>
      <c r="E28" s="7">
        <v>1066784.1499999999</v>
      </c>
      <c r="F28" s="7">
        <f>SUM(D28-E28)</f>
        <v>459501.85000000009</v>
      </c>
      <c r="G28" s="7">
        <v>119470.48</v>
      </c>
    </row>
    <row r="29" spans="1:7" x14ac:dyDescent="0.2">
      <c r="A29" s="25" t="s">
        <v>13</v>
      </c>
      <c r="B29" s="5">
        <v>34</v>
      </c>
      <c r="C29" s="5">
        <v>12</v>
      </c>
      <c r="D29" s="7">
        <v>651546</v>
      </c>
      <c r="E29" s="7">
        <v>431950.9</v>
      </c>
      <c r="F29" s="7">
        <f>SUM(D29-E29)</f>
        <v>219595.09999999998</v>
      </c>
      <c r="G29" s="7">
        <v>57094.73</v>
      </c>
    </row>
    <row r="30" spans="1:7" x14ac:dyDescent="0.2">
      <c r="A30" s="25" t="s">
        <v>16</v>
      </c>
      <c r="B30" s="5">
        <v>11</v>
      </c>
      <c r="C30" s="5">
        <v>1</v>
      </c>
      <c r="D30" s="7">
        <v>256886</v>
      </c>
      <c r="E30" s="7">
        <v>162348.75</v>
      </c>
      <c r="F30" s="7">
        <f>SUM(D30-E30)</f>
        <v>94537.25</v>
      </c>
      <c r="G30" s="7">
        <v>24579.69</v>
      </c>
    </row>
    <row r="31" spans="1:7" x14ac:dyDescent="0.2">
      <c r="A31" s="25" t="s">
        <v>14</v>
      </c>
      <c r="B31" s="5">
        <v>79</v>
      </c>
      <c r="C31" s="5">
        <v>3</v>
      </c>
      <c r="D31" s="7">
        <v>5292698</v>
      </c>
      <c r="E31" s="7">
        <v>3644207.7</v>
      </c>
      <c r="F31" s="7">
        <f>SUM(D31-E31)</f>
        <v>1648490.2999999998</v>
      </c>
      <c r="G31" s="7">
        <v>535759.35</v>
      </c>
    </row>
    <row r="32" spans="1:7" x14ac:dyDescent="0.2">
      <c r="A32" s="29" t="s">
        <v>15</v>
      </c>
      <c r="B32" s="29">
        <f t="shared" ref="B32:G32" si="3">SUM(B28:B31)</f>
        <v>183</v>
      </c>
      <c r="C32" s="29">
        <f t="shared" si="3"/>
        <v>36</v>
      </c>
      <c r="D32" s="48">
        <f t="shared" si="3"/>
        <v>7727416</v>
      </c>
      <c r="E32" s="48">
        <f t="shared" si="3"/>
        <v>5305291.5</v>
      </c>
      <c r="F32" s="48">
        <f t="shared" si="3"/>
        <v>2422124.5</v>
      </c>
      <c r="G32" s="48">
        <f t="shared" si="3"/>
        <v>736904.25</v>
      </c>
    </row>
    <row r="33" spans="1:7" x14ac:dyDescent="0.2">
      <c r="A33" s="31"/>
      <c r="B33" s="31"/>
      <c r="C33" s="31"/>
      <c r="D33" s="50"/>
      <c r="E33" s="50"/>
      <c r="F33" s="50"/>
      <c r="G33" s="50"/>
    </row>
    <row r="34" spans="1:7" ht="13.5" thickBot="1" x14ac:dyDescent="0.25">
      <c r="A34" s="23" t="s">
        <v>22</v>
      </c>
      <c r="B34" s="23"/>
      <c r="C34" s="31"/>
      <c r="D34" s="50"/>
      <c r="E34" s="50"/>
      <c r="F34" s="50"/>
      <c r="G34" s="50"/>
    </row>
    <row r="35" spans="1:7" ht="13.5" thickTop="1" x14ac:dyDescent="0.2">
      <c r="A35" s="32" t="s">
        <v>1</v>
      </c>
      <c r="B35" s="33" t="s">
        <v>2</v>
      </c>
      <c r="C35" s="33" t="s">
        <v>2</v>
      </c>
      <c r="D35" s="51" t="s">
        <v>7</v>
      </c>
      <c r="E35" s="51" t="s">
        <v>7</v>
      </c>
      <c r="F35" s="51" t="s">
        <v>5</v>
      </c>
      <c r="G35" s="52" t="s">
        <v>10</v>
      </c>
    </row>
    <row r="36" spans="1:7" ht="13.5" thickBot="1" x14ac:dyDescent="0.25">
      <c r="A36" s="35" t="s">
        <v>0</v>
      </c>
      <c r="B36" s="36" t="s">
        <v>3</v>
      </c>
      <c r="C36" s="36" t="s">
        <v>4</v>
      </c>
      <c r="D36" s="53" t="s">
        <v>8</v>
      </c>
      <c r="E36" s="53" t="s">
        <v>9</v>
      </c>
      <c r="F36" s="53" t="s">
        <v>6</v>
      </c>
      <c r="G36" s="54" t="s">
        <v>11</v>
      </c>
    </row>
    <row r="37" spans="1:7" ht="13.5" thickTop="1" x14ac:dyDescent="0.2">
      <c r="A37" s="25" t="s">
        <v>12</v>
      </c>
      <c r="B37" s="5">
        <v>136</v>
      </c>
      <c r="C37" s="5">
        <v>45</v>
      </c>
      <c r="D37" s="7">
        <v>5314237</v>
      </c>
      <c r="E37" s="7">
        <v>3601082.8</v>
      </c>
      <c r="F37" s="7">
        <f>SUM(D37-E37)</f>
        <v>1713154.2000000002</v>
      </c>
      <c r="G37" s="7">
        <v>445420.09</v>
      </c>
    </row>
    <row r="38" spans="1:7" x14ac:dyDescent="0.2">
      <c r="A38" s="25" t="s">
        <v>13</v>
      </c>
      <c r="B38" s="5">
        <v>52</v>
      </c>
      <c r="C38" s="5">
        <v>18</v>
      </c>
      <c r="D38" s="7">
        <v>1624436</v>
      </c>
      <c r="E38" s="7">
        <v>1051451.75</v>
      </c>
      <c r="F38" s="7">
        <f>SUM(D38-E38)</f>
        <v>572984.25</v>
      </c>
      <c r="G38" s="7">
        <v>148975.91</v>
      </c>
    </row>
    <row r="39" spans="1:7" x14ac:dyDescent="0.2">
      <c r="A39" s="25" t="s">
        <v>16</v>
      </c>
      <c r="B39" s="5">
        <v>6</v>
      </c>
      <c r="C39" s="5">
        <v>1</v>
      </c>
      <c r="D39" s="7">
        <v>380980</v>
      </c>
      <c r="E39" s="7">
        <v>247758.9</v>
      </c>
      <c r="F39" s="7">
        <f>SUM(D39-E39)</f>
        <v>133221.1</v>
      </c>
      <c r="G39" s="7">
        <v>34637.49</v>
      </c>
    </row>
    <row r="40" spans="1:7" x14ac:dyDescent="0.2">
      <c r="A40" s="25" t="s">
        <v>14</v>
      </c>
      <c r="B40" s="5">
        <v>447</v>
      </c>
      <c r="C40" s="5">
        <v>14</v>
      </c>
      <c r="D40" s="7">
        <v>25836873</v>
      </c>
      <c r="E40" s="7">
        <v>18111932.899999999</v>
      </c>
      <c r="F40" s="7">
        <f>SUM(D40-E40)</f>
        <v>7724940.1000000015</v>
      </c>
      <c r="G40" s="7">
        <v>2510605.5299999998</v>
      </c>
    </row>
    <row r="41" spans="1:7" x14ac:dyDescent="0.2">
      <c r="A41" s="29" t="s">
        <v>15</v>
      </c>
      <c r="B41" s="29">
        <f t="shared" ref="B41:G41" si="4">SUM(B37:B40)</f>
        <v>641</v>
      </c>
      <c r="C41" s="29">
        <f t="shared" si="4"/>
        <v>78</v>
      </c>
      <c r="D41" s="48">
        <f t="shared" si="4"/>
        <v>33156526</v>
      </c>
      <c r="E41" s="48">
        <f t="shared" si="4"/>
        <v>23012226.349999998</v>
      </c>
      <c r="F41" s="48">
        <f t="shared" si="4"/>
        <v>10144299.650000002</v>
      </c>
      <c r="G41" s="48">
        <f t="shared" si="4"/>
        <v>3139639.0199999996</v>
      </c>
    </row>
    <row r="42" spans="1:7" x14ac:dyDescent="0.2">
      <c r="A42" s="31"/>
      <c r="B42" s="31"/>
      <c r="C42" s="31"/>
      <c r="D42" s="50"/>
      <c r="E42" s="50"/>
      <c r="F42" s="50"/>
      <c r="G42" s="50"/>
    </row>
    <row r="43" spans="1:7" ht="13.5" thickBot="1" x14ac:dyDescent="0.25">
      <c r="A43" s="26" t="s">
        <v>23</v>
      </c>
      <c r="B43" s="23"/>
      <c r="C43" s="31"/>
      <c r="D43" s="50"/>
      <c r="E43" s="50"/>
      <c r="F43" s="50"/>
      <c r="G43" s="50"/>
    </row>
    <row r="44" spans="1:7" ht="13.5" thickTop="1" x14ac:dyDescent="0.2">
      <c r="A44" s="32" t="s">
        <v>1</v>
      </c>
      <c r="B44" s="33" t="s">
        <v>2</v>
      </c>
      <c r="C44" s="33" t="s">
        <v>2</v>
      </c>
      <c r="D44" s="51" t="s">
        <v>7</v>
      </c>
      <c r="E44" s="51" t="s">
        <v>7</v>
      </c>
      <c r="F44" s="51" t="s">
        <v>5</v>
      </c>
      <c r="G44" s="52" t="s">
        <v>10</v>
      </c>
    </row>
    <row r="45" spans="1:7" ht="13.5" thickBot="1" x14ac:dyDescent="0.25">
      <c r="A45" s="35" t="s">
        <v>0</v>
      </c>
      <c r="B45" s="36" t="s">
        <v>3</v>
      </c>
      <c r="C45" s="36" t="s">
        <v>4</v>
      </c>
      <c r="D45" s="53" t="s">
        <v>8</v>
      </c>
      <c r="E45" s="53" t="s">
        <v>9</v>
      </c>
      <c r="F45" s="53" t="s">
        <v>6</v>
      </c>
      <c r="G45" s="54" t="s">
        <v>11</v>
      </c>
    </row>
    <row r="46" spans="1:7" ht="13.5" thickTop="1" x14ac:dyDescent="0.2">
      <c r="A46" s="25" t="s">
        <v>12</v>
      </c>
      <c r="B46" s="5">
        <v>133</v>
      </c>
      <c r="C46" s="5">
        <v>45</v>
      </c>
      <c r="D46" s="7">
        <v>5054151</v>
      </c>
      <c r="E46" s="7">
        <v>3464524.2</v>
      </c>
      <c r="F46" s="7">
        <f>SUM(D46-E46)</f>
        <v>1589626.7999999998</v>
      </c>
      <c r="G46" s="7">
        <v>413302.97</v>
      </c>
    </row>
    <row r="47" spans="1:7" x14ac:dyDescent="0.2">
      <c r="A47" s="25" t="s">
        <v>13</v>
      </c>
      <c r="B47" s="5">
        <v>33</v>
      </c>
      <c r="C47" s="5">
        <v>11</v>
      </c>
      <c r="D47" s="7">
        <v>922684</v>
      </c>
      <c r="E47" s="7">
        <v>623671.4</v>
      </c>
      <c r="F47" s="7">
        <f>SUM(D47-E47)</f>
        <v>299012.59999999998</v>
      </c>
      <c r="G47" s="7">
        <v>77743.28</v>
      </c>
    </row>
    <row r="48" spans="1:7" x14ac:dyDescent="0.2">
      <c r="A48" s="25" t="s">
        <v>14</v>
      </c>
      <c r="B48" s="5">
        <v>736</v>
      </c>
      <c r="C48" s="5">
        <v>20</v>
      </c>
      <c r="D48" s="7">
        <v>46305352</v>
      </c>
      <c r="E48" s="7">
        <v>33059428.100000001</v>
      </c>
      <c r="F48" s="7">
        <f>SUM(D48-E48)</f>
        <v>13245923.899999999</v>
      </c>
      <c r="G48" s="7">
        <v>4304925.2699999996</v>
      </c>
    </row>
    <row r="49" spans="1:7" x14ac:dyDescent="0.2">
      <c r="A49" s="29" t="s">
        <v>15</v>
      </c>
      <c r="B49" s="29">
        <f t="shared" ref="B49:G49" si="5">SUM(B46:B48)</f>
        <v>902</v>
      </c>
      <c r="C49" s="29">
        <f t="shared" si="5"/>
        <v>76</v>
      </c>
      <c r="D49" s="48">
        <f t="shared" si="5"/>
        <v>52282187</v>
      </c>
      <c r="E49" s="48">
        <f t="shared" si="5"/>
        <v>37147623.700000003</v>
      </c>
      <c r="F49" s="48">
        <f t="shared" si="5"/>
        <v>15134563.299999999</v>
      </c>
      <c r="G49" s="48">
        <f t="shared" si="5"/>
        <v>4795971.5199999996</v>
      </c>
    </row>
    <row r="50" spans="1:7" x14ac:dyDescent="0.2">
      <c r="A50" s="31"/>
      <c r="B50" s="31"/>
      <c r="C50" s="31"/>
      <c r="D50" s="50"/>
      <c r="E50" s="50"/>
      <c r="F50" s="50"/>
      <c r="G50" s="50"/>
    </row>
    <row r="51" spans="1:7" ht="13.5" thickBot="1" x14ac:dyDescent="0.25">
      <c r="A51" s="23" t="s">
        <v>24</v>
      </c>
      <c r="B51" s="23"/>
      <c r="C51" s="31"/>
      <c r="D51" s="50"/>
      <c r="E51" s="50"/>
      <c r="F51" s="50"/>
      <c r="G51" s="50"/>
    </row>
    <row r="52" spans="1:7" ht="13.5" thickTop="1" x14ac:dyDescent="0.2">
      <c r="A52" s="32" t="s">
        <v>1</v>
      </c>
      <c r="B52" s="33" t="s">
        <v>2</v>
      </c>
      <c r="C52" s="33" t="s">
        <v>2</v>
      </c>
      <c r="D52" s="51" t="s">
        <v>7</v>
      </c>
      <c r="E52" s="51" t="s">
        <v>7</v>
      </c>
      <c r="F52" s="51" t="s">
        <v>5</v>
      </c>
      <c r="G52" s="52" t="s">
        <v>10</v>
      </c>
    </row>
    <row r="53" spans="1:7" ht="13.5" thickBot="1" x14ac:dyDescent="0.25">
      <c r="A53" s="35" t="s">
        <v>0</v>
      </c>
      <c r="B53" s="36" t="s">
        <v>3</v>
      </c>
      <c r="C53" s="36" t="s">
        <v>4</v>
      </c>
      <c r="D53" s="53" t="s">
        <v>8</v>
      </c>
      <c r="E53" s="53" t="s">
        <v>9</v>
      </c>
      <c r="F53" s="53" t="s">
        <v>6</v>
      </c>
      <c r="G53" s="54" t="s">
        <v>11</v>
      </c>
    </row>
    <row r="54" spans="1:7" ht="13.5" thickTop="1" x14ac:dyDescent="0.2">
      <c r="A54" s="25" t="s">
        <v>12</v>
      </c>
      <c r="B54" s="5">
        <v>3</v>
      </c>
      <c r="C54" s="5">
        <v>1</v>
      </c>
      <c r="D54" s="7">
        <v>533209</v>
      </c>
      <c r="E54" s="7">
        <v>399474.25</v>
      </c>
      <c r="F54" s="7">
        <f>SUM(D54-E54)</f>
        <v>133734.75</v>
      </c>
      <c r="G54" s="7">
        <v>34771.040000000001</v>
      </c>
    </row>
    <row r="55" spans="1:7" x14ac:dyDescent="0.2">
      <c r="A55" s="25" t="s">
        <v>13</v>
      </c>
      <c r="B55" s="5">
        <v>3</v>
      </c>
      <c r="C55" s="5">
        <v>1</v>
      </c>
      <c r="D55" s="7">
        <v>75627</v>
      </c>
      <c r="E55" s="7">
        <v>52783.7</v>
      </c>
      <c r="F55" s="7">
        <f>SUM(D55-E55)</f>
        <v>22843.300000000003</v>
      </c>
      <c r="G55" s="7">
        <v>5939.26</v>
      </c>
    </row>
    <row r="56" spans="1:7" x14ac:dyDescent="0.2">
      <c r="A56" s="25" t="s">
        <v>16</v>
      </c>
      <c r="B56" s="5">
        <v>3</v>
      </c>
      <c r="C56" s="5">
        <v>1</v>
      </c>
      <c r="D56" s="7">
        <v>67158</v>
      </c>
      <c r="E56" s="7">
        <v>36923.449999999997</v>
      </c>
      <c r="F56" s="7">
        <f>SUM(D56-E56)</f>
        <v>30234.550000000003</v>
      </c>
      <c r="G56" s="7">
        <v>7860.98</v>
      </c>
    </row>
    <row r="57" spans="1:7" x14ac:dyDescent="0.2">
      <c r="A57" s="29" t="s">
        <v>15</v>
      </c>
      <c r="B57" s="29">
        <f>SUM(B54:B56)</f>
        <v>9</v>
      </c>
      <c r="C57" s="29">
        <f t="shared" ref="C57" si="6">SUM(C54:C56)</f>
        <v>3</v>
      </c>
      <c r="D57" s="48">
        <f>SUM(D54:D56)</f>
        <v>675994</v>
      </c>
      <c r="E57" s="48">
        <f t="shared" ref="E57:F57" si="7">SUM(E54:E56)</f>
        <v>489181.4</v>
      </c>
      <c r="F57" s="48">
        <f t="shared" si="7"/>
        <v>186812.59999999998</v>
      </c>
      <c r="G57" s="29">
        <f t="shared" ref="G57" si="8">SUM(G54:G56)</f>
        <v>48571.28</v>
      </c>
    </row>
    <row r="58" spans="1:7" x14ac:dyDescent="0.2">
      <c r="A58" s="31"/>
      <c r="B58" s="31"/>
      <c r="C58" s="31"/>
      <c r="D58" s="50"/>
      <c r="E58" s="50"/>
      <c r="F58" s="50"/>
      <c r="G58" s="50"/>
    </row>
    <row r="59" spans="1:7" ht="13.5" thickBot="1" x14ac:dyDescent="0.25">
      <c r="A59" s="23" t="s">
        <v>25</v>
      </c>
      <c r="B59" s="23"/>
      <c r="C59" s="31"/>
      <c r="D59" s="50"/>
      <c r="E59" s="50"/>
      <c r="F59" s="50"/>
      <c r="G59" s="50"/>
    </row>
    <row r="60" spans="1:7" ht="13.5" thickTop="1" x14ac:dyDescent="0.2">
      <c r="A60" s="32" t="s">
        <v>1</v>
      </c>
      <c r="B60" s="33" t="s">
        <v>2</v>
      </c>
      <c r="C60" s="33" t="s">
        <v>2</v>
      </c>
      <c r="D60" s="51" t="s">
        <v>7</v>
      </c>
      <c r="E60" s="51" t="s">
        <v>7</v>
      </c>
      <c r="F60" s="51" t="s">
        <v>5</v>
      </c>
      <c r="G60" s="52" t="s">
        <v>10</v>
      </c>
    </row>
    <row r="61" spans="1:7" ht="13.5" thickBot="1" x14ac:dyDescent="0.25">
      <c r="A61" s="35" t="s">
        <v>0</v>
      </c>
      <c r="B61" s="36" t="s">
        <v>3</v>
      </c>
      <c r="C61" s="36" t="s">
        <v>4</v>
      </c>
      <c r="D61" s="53" t="s">
        <v>8</v>
      </c>
      <c r="E61" s="53" t="s">
        <v>9</v>
      </c>
      <c r="F61" s="53" t="s">
        <v>6</v>
      </c>
      <c r="G61" s="54" t="s">
        <v>11</v>
      </c>
    </row>
    <row r="62" spans="1:7" ht="13.5" thickTop="1" x14ac:dyDescent="0.2">
      <c r="A62" s="25" t="s">
        <v>12</v>
      </c>
      <c r="B62" s="5">
        <v>9</v>
      </c>
      <c r="C62" s="5">
        <v>3</v>
      </c>
      <c r="D62" s="7">
        <v>84737</v>
      </c>
      <c r="E62" s="7">
        <v>59785.05</v>
      </c>
      <c r="F62" s="7">
        <f>SUM(D62-E62)</f>
        <v>24951.949999999997</v>
      </c>
      <c r="G62" s="7">
        <v>6487.51</v>
      </c>
    </row>
    <row r="63" spans="1:7" x14ac:dyDescent="0.2">
      <c r="A63" s="25" t="s">
        <v>14</v>
      </c>
      <c r="B63" s="5">
        <v>157</v>
      </c>
      <c r="C63" s="5">
        <v>5</v>
      </c>
      <c r="D63" s="7">
        <v>9492707</v>
      </c>
      <c r="E63" s="7">
        <v>6838593.6500000004</v>
      </c>
      <c r="F63" s="7">
        <f>SUM(D63-E63)</f>
        <v>2654113.3499999996</v>
      </c>
      <c r="G63" s="7">
        <v>862586.84</v>
      </c>
    </row>
    <row r="64" spans="1:7" x14ac:dyDescent="0.2">
      <c r="A64" s="29" t="s">
        <v>15</v>
      </c>
      <c r="B64" s="29">
        <f t="shared" ref="B64:G64" si="9">SUM(B62:B63)</f>
        <v>166</v>
      </c>
      <c r="C64" s="29">
        <f t="shared" si="9"/>
        <v>8</v>
      </c>
      <c r="D64" s="48">
        <f t="shared" si="9"/>
        <v>9577444</v>
      </c>
      <c r="E64" s="48">
        <f t="shared" si="9"/>
        <v>6898378.7000000002</v>
      </c>
      <c r="F64" s="48">
        <f t="shared" si="9"/>
        <v>2679065.2999999998</v>
      </c>
      <c r="G64" s="48">
        <f t="shared" si="9"/>
        <v>869074.35</v>
      </c>
    </row>
    <row r="65" spans="1:7" x14ac:dyDescent="0.2">
      <c r="A65" s="31"/>
      <c r="B65" s="31"/>
      <c r="C65" s="31"/>
      <c r="D65" s="50"/>
      <c r="E65" s="50"/>
      <c r="F65" s="50"/>
      <c r="G65" s="50"/>
    </row>
    <row r="66" spans="1:7" ht="13.5" thickBot="1" x14ac:dyDescent="0.25">
      <c r="A66" s="23" t="s">
        <v>26</v>
      </c>
      <c r="B66" s="23"/>
      <c r="C66" s="31"/>
      <c r="D66" s="50"/>
      <c r="E66" s="50"/>
      <c r="F66" s="50"/>
      <c r="G66" s="50"/>
    </row>
    <row r="67" spans="1:7" ht="13.5" thickTop="1" x14ac:dyDescent="0.2">
      <c r="A67" s="32" t="s">
        <v>1</v>
      </c>
      <c r="B67" s="33" t="s">
        <v>2</v>
      </c>
      <c r="C67" s="33" t="s">
        <v>2</v>
      </c>
      <c r="D67" s="51" t="s">
        <v>7</v>
      </c>
      <c r="E67" s="51" t="s">
        <v>7</v>
      </c>
      <c r="F67" s="51" t="s">
        <v>5</v>
      </c>
      <c r="G67" s="52" t="s">
        <v>10</v>
      </c>
    </row>
    <row r="68" spans="1:7" ht="13.5" thickBot="1" x14ac:dyDescent="0.25">
      <c r="A68" s="35" t="s">
        <v>0</v>
      </c>
      <c r="B68" s="36" t="s">
        <v>3</v>
      </c>
      <c r="C68" s="36" t="s">
        <v>4</v>
      </c>
      <c r="D68" s="53" t="s">
        <v>8</v>
      </c>
      <c r="E68" s="53" t="s">
        <v>9</v>
      </c>
      <c r="F68" s="53" t="s">
        <v>6</v>
      </c>
      <c r="G68" s="54" t="s">
        <v>11</v>
      </c>
    </row>
    <row r="69" spans="1:7" ht="13.5" thickTop="1" x14ac:dyDescent="0.2">
      <c r="A69" s="25" t="s">
        <v>12</v>
      </c>
      <c r="B69" s="5">
        <v>6</v>
      </c>
      <c r="C69" s="5">
        <v>2</v>
      </c>
      <c r="D69" s="7">
        <v>345698</v>
      </c>
      <c r="E69" s="7">
        <v>222548.05</v>
      </c>
      <c r="F69" s="7">
        <f>SUM(D69-E69)</f>
        <v>123149.95000000001</v>
      </c>
      <c r="G69" s="7">
        <v>32018.99</v>
      </c>
    </row>
    <row r="70" spans="1:7" x14ac:dyDescent="0.2">
      <c r="A70" s="25" t="s">
        <v>13</v>
      </c>
      <c r="B70" s="5">
        <v>3</v>
      </c>
      <c r="C70" s="5">
        <v>1</v>
      </c>
      <c r="D70" s="7">
        <v>31005</v>
      </c>
      <c r="E70" s="7">
        <v>20085.8</v>
      </c>
      <c r="F70" s="7">
        <f>SUM(D70-E70)</f>
        <v>10919.2</v>
      </c>
      <c r="G70" s="7">
        <v>2838.99</v>
      </c>
    </row>
    <row r="71" spans="1:7" x14ac:dyDescent="0.2">
      <c r="A71" s="25" t="s">
        <v>14</v>
      </c>
      <c r="B71" s="5">
        <v>20</v>
      </c>
      <c r="C71" s="5">
        <v>1</v>
      </c>
      <c r="D71" s="7">
        <v>1662491</v>
      </c>
      <c r="E71" s="7">
        <v>1261955.75</v>
      </c>
      <c r="F71" s="7">
        <f>SUM(D71-E71)</f>
        <v>400535.25</v>
      </c>
      <c r="G71" s="7">
        <v>130173.96</v>
      </c>
    </row>
    <row r="72" spans="1:7" x14ac:dyDescent="0.2">
      <c r="A72" s="29" t="s">
        <v>15</v>
      </c>
      <c r="B72" s="29">
        <f t="shared" ref="B72:G72" si="10">SUM(B69:B71)</f>
        <v>29</v>
      </c>
      <c r="C72" s="29">
        <f t="shared" si="10"/>
        <v>4</v>
      </c>
      <c r="D72" s="48">
        <f t="shared" si="10"/>
        <v>2039194</v>
      </c>
      <c r="E72" s="48">
        <f t="shared" si="10"/>
        <v>1504589.6</v>
      </c>
      <c r="F72" s="48">
        <f t="shared" si="10"/>
        <v>534604.4</v>
      </c>
      <c r="G72" s="48">
        <f t="shared" si="10"/>
        <v>165031.94</v>
      </c>
    </row>
    <row r="73" spans="1:7" x14ac:dyDescent="0.2">
      <c r="A73" s="31"/>
      <c r="B73" s="31"/>
      <c r="C73" s="31"/>
      <c r="D73" s="50"/>
      <c r="E73" s="50"/>
      <c r="F73" s="50"/>
      <c r="G73" s="50"/>
    </row>
    <row r="74" spans="1:7" ht="13.5" thickBot="1" x14ac:dyDescent="0.25">
      <c r="A74" s="23" t="s">
        <v>27</v>
      </c>
      <c r="B74" s="23"/>
      <c r="C74" s="31"/>
      <c r="D74" s="50"/>
      <c r="E74" s="50"/>
      <c r="F74" s="50"/>
      <c r="G74" s="50"/>
    </row>
    <row r="75" spans="1:7" ht="13.5" thickTop="1" x14ac:dyDescent="0.2">
      <c r="A75" s="32" t="s">
        <v>1</v>
      </c>
      <c r="B75" s="33" t="s">
        <v>2</v>
      </c>
      <c r="C75" s="33" t="s">
        <v>2</v>
      </c>
      <c r="D75" s="51" t="s">
        <v>7</v>
      </c>
      <c r="E75" s="51" t="s">
        <v>7</v>
      </c>
      <c r="F75" s="51" t="s">
        <v>5</v>
      </c>
      <c r="G75" s="52" t="s">
        <v>10</v>
      </c>
    </row>
    <row r="76" spans="1:7" ht="13.5" thickBot="1" x14ac:dyDescent="0.25">
      <c r="A76" s="35" t="s">
        <v>0</v>
      </c>
      <c r="B76" s="36" t="s">
        <v>3</v>
      </c>
      <c r="C76" s="36" t="s">
        <v>4</v>
      </c>
      <c r="D76" s="53" t="s">
        <v>8</v>
      </c>
      <c r="E76" s="53" t="s">
        <v>9</v>
      </c>
      <c r="F76" s="53" t="s">
        <v>6</v>
      </c>
      <c r="G76" s="54" t="s">
        <v>11</v>
      </c>
    </row>
    <row r="77" spans="1:7" ht="13.5" thickTop="1" x14ac:dyDescent="0.2">
      <c r="A77" s="25" t="s">
        <v>12</v>
      </c>
      <c r="B77" s="5">
        <v>46</v>
      </c>
      <c r="C77" s="5">
        <v>15</v>
      </c>
      <c r="D77" s="7">
        <v>1604092</v>
      </c>
      <c r="E77" s="7">
        <v>1117202.8999999999</v>
      </c>
      <c r="F77" s="7">
        <f>SUM(D77-E77)</f>
        <v>486889.10000000009</v>
      </c>
      <c r="G77" s="7">
        <v>126591.17</v>
      </c>
    </row>
    <row r="78" spans="1:7" x14ac:dyDescent="0.2">
      <c r="A78" s="25" t="s">
        <v>13</v>
      </c>
      <c r="B78" s="5">
        <v>21</v>
      </c>
      <c r="C78" s="5">
        <v>7</v>
      </c>
      <c r="D78" s="7">
        <v>719839.05</v>
      </c>
      <c r="E78" s="7">
        <v>488246.25</v>
      </c>
      <c r="F78" s="7">
        <f>SUM(D78-E78)</f>
        <v>231592.80000000005</v>
      </c>
      <c r="G78" s="7">
        <v>60214.13</v>
      </c>
    </row>
    <row r="79" spans="1:7" x14ac:dyDescent="0.2">
      <c r="A79" s="25" t="s">
        <v>14</v>
      </c>
      <c r="B79" s="5">
        <v>133</v>
      </c>
      <c r="C79" s="5">
        <v>4</v>
      </c>
      <c r="D79" s="7">
        <v>16451223.449999999</v>
      </c>
      <c r="E79" s="7">
        <v>11968132.800000001</v>
      </c>
      <c r="F79" s="7">
        <f>SUM(D79-E79)</f>
        <v>4483090.6499999985</v>
      </c>
      <c r="G79" s="7">
        <v>1457004.46</v>
      </c>
    </row>
    <row r="80" spans="1:7" x14ac:dyDescent="0.2">
      <c r="A80" s="29" t="s">
        <v>15</v>
      </c>
      <c r="B80" s="29">
        <f t="shared" ref="B80:G80" si="11">SUM(B77:B79)</f>
        <v>200</v>
      </c>
      <c r="C80" s="29">
        <f t="shared" si="11"/>
        <v>26</v>
      </c>
      <c r="D80" s="48">
        <f t="shared" si="11"/>
        <v>18775154.5</v>
      </c>
      <c r="E80" s="48">
        <f t="shared" si="11"/>
        <v>13573581.950000001</v>
      </c>
      <c r="F80" s="48">
        <f t="shared" si="11"/>
        <v>5201572.5499999989</v>
      </c>
      <c r="G80" s="48">
        <f t="shared" si="11"/>
        <v>1643809.76</v>
      </c>
    </row>
    <row r="81" spans="1:7" x14ac:dyDescent="0.2">
      <c r="A81" s="31"/>
      <c r="B81" s="31"/>
      <c r="C81" s="31"/>
      <c r="D81" s="50"/>
      <c r="E81" s="50"/>
      <c r="F81" s="50"/>
      <c r="G81" s="50"/>
    </row>
    <row r="82" spans="1:7" ht="13.5" thickBot="1" x14ac:dyDescent="0.25">
      <c r="A82" s="23" t="s">
        <v>28</v>
      </c>
      <c r="B82" s="23"/>
      <c r="C82" s="31"/>
      <c r="D82" s="50"/>
      <c r="E82" s="50"/>
      <c r="F82" s="50"/>
      <c r="G82" s="50"/>
    </row>
    <row r="83" spans="1:7" ht="13.5" thickTop="1" x14ac:dyDescent="0.2">
      <c r="A83" s="32" t="s">
        <v>1</v>
      </c>
      <c r="B83" s="33" t="s">
        <v>2</v>
      </c>
      <c r="C83" s="33" t="s">
        <v>2</v>
      </c>
      <c r="D83" s="51" t="s">
        <v>7</v>
      </c>
      <c r="E83" s="51" t="s">
        <v>7</v>
      </c>
      <c r="F83" s="51" t="s">
        <v>5</v>
      </c>
      <c r="G83" s="52" t="s">
        <v>10</v>
      </c>
    </row>
    <row r="84" spans="1:7" ht="13.5" thickBot="1" x14ac:dyDescent="0.25">
      <c r="A84" s="35" t="s">
        <v>0</v>
      </c>
      <c r="B84" s="36" t="s">
        <v>3</v>
      </c>
      <c r="C84" s="36" t="s">
        <v>4</v>
      </c>
      <c r="D84" s="53" t="s">
        <v>8</v>
      </c>
      <c r="E84" s="53" t="s">
        <v>9</v>
      </c>
      <c r="F84" s="53" t="s">
        <v>6</v>
      </c>
      <c r="G84" s="54" t="s">
        <v>11</v>
      </c>
    </row>
    <row r="85" spans="1:7" ht="13.5" thickTop="1" x14ac:dyDescent="0.2">
      <c r="A85" s="25" t="s">
        <v>12</v>
      </c>
      <c r="B85" s="3">
        <v>569</v>
      </c>
      <c r="C85" s="3">
        <v>194</v>
      </c>
      <c r="D85" s="1">
        <v>28005335.399999999</v>
      </c>
      <c r="E85" s="1">
        <v>19143625.899999999</v>
      </c>
      <c r="F85" s="1">
        <f>SUM(D85-E85)</f>
        <v>8861709.5</v>
      </c>
      <c r="G85" s="1">
        <v>2304044.4700000002</v>
      </c>
    </row>
    <row r="86" spans="1:7" x14ac:dyDescent="0.2">
      <c r="A86" s="25" t="s">
        <v>13</v>
      </c>
      <c r="B86" s="3">
        <v>345</v>
      </c>
      <c r="C86" s="3">
        <v>122</v>
      </c>
      <c r="D86" s="1">
        <v>11209325.85</v>
      </c>
      <c r="E86" s="1">
        <v>7512207.75</v>
      </c>
      <c r="F86" s="1">
        <f>SUM(D86-E86)</f>
        <v>3697118.0999999996</v>
      </c>
      <c r="G86" s="1">
        <v>961250.71</v>
      </c>
    </row>
    <row r="87" spans="1:7" x14ac:dyDescent="0.2">
      <c r="A87" s="25" t="s">
        <v>16</v>
      </c>
      <c r="B87" s="3"/>
      <c r="C87" s="3"/>
      <c r="D87" s="1"/>
      <c r="E87" s="1"/>
      <c r="F87" s="1">
        <f>SUM(D87-E87)</f>
        <v>0</v>
      </c>
      <c r="G87" s="1"/>
    </row>
    <row r="88" spans="1:7" x14ac:dyDescent="0.2">
      <c r="A88" s="25" t="s">
        <v>17</v>
      </c>
      <c r="B88" s="3">
        <v>527</v>
      </c>
      <c r="C88" s="3">
        <v>5</v>
      </c>
      <c r="D88" s="1">
        <v>36210487</v>
      </c>
      <c r="E88" s="1">
        <v>26208546</v>
      </c>
      <c r="F88" s="1">
        <f>SUM(D88-E88)</f>
        <v>10001941</v>
      </c>
      <c r="G88" s="1">
        <v>1800349.38</v>
      </c>
    </row>
    <row r="89" spans="1:7" x14ac:dyDescent="0.2">
      <c r="A89" s="25" t="s">
        <v>14</v>
      </c>
      <c r="B89" s="5">
        <v>226</v>
      </c>
      <c r="C89" s="5">
        <v>4</v>
      </c>
      <c r="D89" s="7">
        <v>24610064</v>
      </c>
      <c r="E89" s="7">
        <v>17706570.350000001</v>
      </c>
      <c r="F89" s="7">
        <f>SUM(D89-E89)</f>
        <v>6903493.6499999985</v>
      </c>
      <c r="G89" s="7">
        <v>2243635.44</v>
      </c>
    </row>
    <row r="90" spans="1:7" x14ac:dyDescent="0.2">
      <c r="A90" s="29" t="s">
        <v>15</v>
      </c>
      <c r="B90" s="29">
        <f t="shared" ref="B90:G90" si="12">SUM(B85:B89)</f>
        <v>1667</v>
      </c>
      <c r="C90" s="29">
        <f t="shared" si="12"/>
        <v>325</v>
      </c>
      <c r="D90" s="48">
        <f t="shared" si="12"/>
        <v>100035212.25</v>
      </c>
      <c r="E90" s="48">
        <f t="shared" si="12"/>
        <v>70570950</v>
      </c>
      <c r="F90" s="48">
        <f t="shared" si="12"/>
        <v>29464262.25</v>
      </c>
      <c r="G90" s="48">
        <f t="shared" si="12"/>
        <v>7309280</v>
      </c>
    </row>
    <row r="91" spans="1:7" x14ac:dyDescent="0.2">
      <c r="A91" s="31"/>
      <c r="B91" s="31"/>
      <c r="C91" s="31"/>
      <c r="D91" s="50"/>
      <c r="E91" s="50"/>
      <c r="F91" s="50"/>
      <c r="G91" s="50"/>
    </row>
    <row r="92" spans="1:7" ht="13.5" thickBot="1" x14ac:dyDescent="0.25">
      <c r="A92" s="23" t="s">
        <v>29</v>
      </c>
      <c r="B92" s="23"/>
      <c r="C92" s="31"/>
      <c r="D92" s="50"/>
      <c r="E92" s="50"/>
      <c r="F92" s="50"/>
      <c r="G92" s="50"/>
    </row>
    <row r="93" spans="1:7" ht="13.5" thickTop="1" x14ac:dyDescent="0.2">
      <c r="A93" s="32" t="s">
        <v>1</v>
      </c>
      <c r="B93" s="33" t="s">
        <v>2</v>
      </c>
      <c r="C93" s="33" t="s">
        <v>2</v>
      </c>
      <c r="D93" s="51" t="s">
        <v>7</v>
      </c>
      <c r="E93" s="51" t="s">
        <v>7</v>
      </c>
      <c r="F93" s="51" t="s">
        <v>5</v>
      </c>
      <c r="G93" s="52" t="s">
        <v>10</v>
      </c>
    </row>
    <row r="94" spans="1:7" ht="13.5" thickBot="1" x14ac:dyDescent="0.25">
      <c r="A94" s="35" t="s">
        <v>0</v>
      </c>
      <c r="B94" s="36" t="s">
        <v>3</v>
      </c>
      <c r="C94" s="36" t="s">
        <v>4</v>
      </c>
      <c r="D94" s="53" t="s">
        <v>8</v>
      </c>
      <c r="E94" s="53" t="s">
        <v>9</v>
      </c>
      <c r="F94" s="53" t="s">
        <v>6</v>
      </c>
      <c r="G94" s="54" t="s">
        <v>11</v>
      </c>
    </row>
    <row r="95" spans="1:7" ht="13.5" thickTop="1" x14ac:dyDescent="0.2">
      <c r="A95" s="25" t="s">
        <v>12</v>
      </c>
      <c r="B95" s="5">
        <v>23</v>
      </c>
      <c r="C95" s="5">
        <v>8</v>
      </c>
      <c r="D95" s="7">
        <v>660364.4</v>
      </c>
      <c r="E95" s="7">
        <v>453304.6</v>
      </c>
      <c r="F95" s="7">
        <f>SUM(D95-E95)</f>
        <v>207059.80000000005</v>
      </c>
      <c r="G95" s="7">
        <v>53835.55</v>
      </c>
    </row>
    <row r="96" spans="1:7" x14ac:dyDescent="0.2">
      <c r="A96" s="25" t="s">
        <v>13</v>
      </c>
      <c r="B96" s="5">
        <v>6</v>
      </c>
      <c r="C96" s="5">
        <v>2</v>
      </c>
      <c r="D96" s="7">
        <v>203988</v>
      </c>
      <c r="E96" s="7">
        <v>131671.54999999999</v>
      </c>
      <c r="F96" s="7">
        <f>SUM(D96-E96)</f>
        <v>72316.450000000012</v>
      </c>
      <c r="G96" s="7">
        <v>18802.28</v>
      </c>
    </row>
    <row r="97" spans="1:7" x14ac:dyDescent="0.2">
      <c r="A97" s="25" t="s">
        <v>14</v>
      </c>
      <c r="B97" s="5">
        <v>118</v>
      </c>
      <c r="C97" s="5">
        <v>3</v>
      </c>
      <c r="D97" s="7">
        <v>6785127</v>
      </c>
      <c r="E97" s="7">
        <v>4959782.75</v>
      </c>
      <c r="F97" s="7">
        <f>SUM(D97-E97)</f>
        <v>1825344.25</v>
      </c>
      <c r="G97" s="7">
        <v>593236.88</v>
      </c>
    </row>
    <row r="98" spans="1:7" x14ac:dyDescent="0.2">
      <c r="A98" s="29" t="s">
        <v>15</v>
      </c>
      <c r="B98" s="29">
        <f t="shared" ref="B98:G98" si="13">SUM(B95:B97)</f>
        <v>147</v>
      </c>
      <c r="C98" s="29">
        <f t="shared" si="13"/>
        <v>13</v>
      </c>
      <c r="D98" s="48">
        <f t="shared" si="13"/>
        <v>7649479.4000000004</v>
      </c>
      <c r="E98" s="48">
        <f t="shared" si="13"/>
        <v>5544758.9000000004</v>
      </c>
      <c r="F98" s="48">
        <f t="shared" si="13"/>
        <v>2104720.5</v>
      </c>
      <c r="G98" s="48">
        <f t="shared" si="13"/>
        <v>665874.71</v>
      </c>
    </row>
    <row r="99" spans="1:7" x14ac:dyDescent="0.2">
      <c r="A99" s="31"/>
      <c r="B99" s="31"/>
      <c r="C99" s="31"/>
      <c r="D99" s="50"/>
      <c r="E99" s="50"/>
      <c r="F99" s="50"/>
      <c r="G99" s="50"/>
    </row>
    <row r="100" spans="1:7" ht="13.5" thickBot="1" x14ac:dyDescent="0.25">
      <c r="A100" s="23" t="s">
        <v>30</v>
      </c>
      <c r="B100" s="23"/>
      <c r="C100" s="31"/>
      <c r="D100" s="50"/>
      <c r="E100" s="50"/>
      <c r="F100" s="50"/>
      <c r="G100" s="50"/>
    </row>
    <row r="101" spans="1:7" ht="13.5" thickTop="1" x14ac:dyDescent="0.2">
      <c r="A101" s="32" t="s">
        <v>1</v>
      </c>
      <c r="B101" s="33" t="s">
        <v>2</v>
      </c>
      <c r="C101" s="33" t="s">
        <v>2</v>
      </c>
      <c r="D101" s="51" t="s">
        <v>7</v>
      </c>
      <c r="E101" s="51" t="s">
        <v>7</v>
      </c>
      <c r="F101" s="51" t="s">
        <v>5</v>
      </c>
      <c r="G101" s="52" t="s">
        <v>10</v>
      </c>
    </row>
    <row r="102" spans="1:7" ht="13.5" thickBot="1" x14ac:dyDescent="0.25">
      <c r="A102" s="35" t="s">
        <v>0</v>
      </c>
      <c r="B102" s="36" t="s">
        <v>3</v>
      </c>
      <c r="C102" s="36" t="s">
        <v>4</v>
      </c>
      <c r="D102" s="53" t="s">
        <v>8</v>
      </c>
      <c r="E102" s="53" t="s">
        <v>9</v>
      </c>
      <c r="F102" s="53" t="s">
        <v>6</v>
      </c>
      <c r="G102" s="54" t="s">
        <v>11</v>
      </c>
    </row>
    <row r="103" spans="1:7" ht="13.5" thickTop="1" x14ac:dyDescent="0.2">
      <c r="A103" s="25" t="s">
        <v>12</v>
      </c>
      <c r="B103" s="5">
        <v>112</v>
      </c>
      <c r="C103" s="5">
        <v>38</v>
      </c>
      <c r="D103" s="7">
        <v>3773401</v>
      </c>
      <c r="E103" s="7">
        <v>2590638.5</v>
      </c>
      <c r="F103" s="7">
        <f>SUM(D103-E103)</f>
        <v>1182762.5</v>
      </c>
      <c r="G103" s="7">
        <v>307518.25</v>
      </c>
    </row>
    <row r="104" spans="1:7" x14ac:dyDescent="0.2">
      <c r="A104" s="25" t="s">
        <v>13</v>
      </c>
      <c r="B104" s="5">
        <v>27</v>
      </c>
      <c r="C104" s="5">
        <v>10</v>
      </c>
      <c r="D104" s="7">
        <v>577149</v>
      </c>
      <c r="E104" s="7">
        <v>411003.45</v>
      </c>
      <c r="F104" s="7">
        <f>SUM(D104-E104)</f>
        <v>166145.54999999999</v>
      </c>
      <c r="G104" s="7">
        <v>43197.84</v>
      </c>
    </row>
    <row r="105" spans="1:7" x14ac:dyDescent="0.2">
      <c r="A105" s="25" t="s">
        <v>16</v>
      </c>
      <c r="B105" s="5">
        <v>5</v>
      </c>
      <c r="C105" s="5">
        <v>1</v>
      </c>
      <c r="D105" s="7">
        <v>255022</v>
      </c>
      <c r="E105" s="7">
        <v>173113.95</v>
      </c>
      <c r="F105" s="7">
        <f>SUM(D105-E105)</f>
        <v>81908.049999999988</v>
      </c>
      <c r="G105" s="7">
        <v>21296.09</v>
      </c>
    </row>
    <row r="106" spans="1:7" x14ac:dyDescent="0.2">
      <c r="A106" s="25" t="s">
        <v>17</v>
      </c>
      <c r="B106" s="5">
        <v>52</v>
      </c>
      <c r="C106" s="5">
        <v>1</v>
      </c>
      <c r="D106" s="7">
        <v>2359625</v>
      </c>
      <c r="E106" s="7">
        <v>1779514.6</v>
      </c>
      <c r="F106" s="7">
        <f>SUM(D106-E106)</f>
        <v>580110.39999999991</v>
      </c>
      <c r="G106" s="7">
        <v>104419.87</v>
      </c>
    </row>
    <row r="107" spans="1:7" x14ac:dyDescent="0.2">
      <c r="A107" s="25" t="s">
        <v>14</v>
      </c>
      <c r="B107" s="5">
        <v>447</v>
      </c>
      <c r="C107" s="5">
        <v>11</v>
      </c>
      <c r="D107" s="7">
        <v>43558811.100000001</v>
      </c>
      <c r="E107" s="7">
        <v>31374952.050000001</v>
      </c>
      <c r="F107" s="7">
        <f>SUM(D107-E107)</f>
        <v>12183859.050000001</v>
      </c>
      <c r="G107" s="7">
        <v>3959754.19</v>
      </c>
    </row>
    <row r="108" spans="1:7" x14ac:dyDescent="0.2">
      <c r="A108" s="29" t="s">
        <v>15</v>
      </c>
      <c r="B108" s="29">
        <f t="shared" ref="B108:G108" si="14">SUM(B103:B107)</f>
        <v>643</v>
      </c>
      <c r="C108" s="29">
        <f t="shared" si="14"/>
        <v>61</v>
      </c>
      <c r="D108" s="48">
        <f t="shared" si="14"/>
        <v>50524008.100000001</v>
      </c>
      <c r="E108" s="48">
        <f t="shared" si="14"/>
        <v>36329222.549999997</v>
      </c>
      <c r="F108" s="48">
        <f t="shared" si="14"/>
        <v>14194785.550000001</v>
      </c>
      <c r="G108" s="48">
        <f t="shared" si="14"/>
        <v>4436186.24</v>
      </c>
    </row>
    <row r="109" spans="1:7" x14ac:dyDescent="0.2">
      <c r="A109" s="31"/>
      <c r="B109" s="31"/>
      <c r="C109" s="31"/>
      <c r="D109" s="50"/>
      <c r="E109" s="50"/>
      <c r="F109" s="50"/>
      <c r="G109" s="50"/>
    </row>
    <row r="110" spans="1:7" ht="13.5" thickBot="1" x14ac:dyDescent="0.25">
      <c r="A110" s="23" t="s">
        <v>31</v>
      </c>
      <c r="B110" s="23"/>
      <c r="C110" s="31"/>
      <c r="D110" s="50"/>
      <c r="E110" s="50"/>
      <c r="F110" s="50"/>
      <c r="G110" s="50"/>
    </row>
    <row r="111" spans="1:7" ht="13.5" thickTop="1" x14ac:dyDescent="0.2">
      <c r="A111" s="32" t="s">
        <v>1</v>
      </c>
      <c r="B111" s="33" t="s">
        <v>2</v>
      </c>
      <c r="C111" s="33" t="s">
        <v>2</v>
      </c>
      <c r="D111" s="51" t="s">
        <v>7</v>
      </c>
      <c r="E111" s="51" t="s">
        <v>7</v>
      </c>
      <c r="F111" s="51" t="s">
        <v>5</v>
      </c>
      <c r="G111" s="52" t="s">
        <v>10</v>
      </c>
    </row>
    <row r="112" spans="1:7" ht="13.5" thickBot="1" x14ac:dyDescent="0.25">
      <c r="A112" s="35" t="s">
        <v>0</v>
      </c>
      <c r="B112" s="36" t="s">
        <v>3</v>
      </c>
      <c r="C112" s="36" t="s">
        <v>4</v>
      </c>
      <c r="D112" s="53" t="s">
        <v>8</v>
      </c>
      <c r="E112" s="53" t="s">
        <v>9</v>
      </c>
      <c r="F112" s="53" t="s">
        <v>6</v>
      </c>
      <c r="G112" s="54" t="s">
        <v>11</v>
      </c>
    </row>
    <row r="113" spans="1:7" ht="13.5" thickTop="1" x14ac:dyDescent="0.2">
      <c r="A113" s="25" t="s">
        <v>12</v>
      </c>
      <c r="B113" s="5">
        <v>10</v>
      </c>
      <c r="C113" s="5">
        <v>4</v>
      </c>
      <c r="D113" s="7">
        <v>195425</v>
      </c>
      <c r="E113" s="7">
        <v>131145.25</v>
      </c>
      <c r="F113" s="7">
        <f>SUM(D113-E113)</f>
        <v>64279.75</v>
      </c>
      <c r="G113" s="7">
        <v>16712.740000000002</v>
      </c>
    </row>
    <row r="114" spans="1:7" x14ac:dyDescent="0.2">
      <c r="A114" s="25" t="s">
        <v>14</v>
      </c>
      <c r="B114" s="5">
        <v>205</v>
      </c>
      <c r="C114" s="5">
        <v>7</v>
      </c>
      <c r="D114" s="7">
        <v>9843617</v>
      </c>
      <c r="E114" s="7">
        <v>6906400.4000000004</v>
      </c>
      <c r="F114" s="7">
        <f>SUM(D114-E114)</f>
        <v>2937216.5999999996</v>
      </c>
      <c r="G114" s="7">
        <v>954595.4</v>
      </c>
    </row>
    <row r="115" spans="1:7" x14ac:dyDescent="0.2">
      <c r="A115" s="29" t="s">
        <v>15</v>
      </c>
      <c r="B115" s="29">
        <f t="shared" ref="B115:G115" si="15">SUM(B113:B114)</f>
        <v>215</v>
      </c>
      <c r="C115" s="29">
        <f t="shared" si="15"/>
        <v>11</v>
      </c>
      <c r="D115" s="48">
        <f t="shared" si="15"/>
        <v>10039042</v>
      </c>
      <c r="E115" s="48">
        <f t="shared" si="15"/>
        <v>7037545.6500000004</v>
      </c>
      <c r="F115" s="48">
        <f t="shared" si="15"/>
        <v>3001496.3499999996</v>
      </c>
      <c r="G115" s="48">
        <f t="shared" si="15"/>
        <v>971308.14</v>
      </c>
    </row>
    <row r="116" spans="1:7" x14ac:dyDescent="0.2">
      <c r="A116" s="25"/>
      <c r="B116" s="25"/>
      <c r="C116" s="25"/>
      <c r="D116" s="50"/>
      <c r="E116" s="50"/>
      <c r="F116" s="50"/>
      <c r="G116" s="50"/>
    </row>
    <row r="117" spans="1:7" x14ac:dyDescent="0.2">
      <c r="A117" s="25"/>
      <c r="B117" s="25"/>
      <c r="C117" s="25"/>
      <c r="D117" s="50"/>
      <c r="E117" s="50"/>
      <c r="F117" s="50"/>
      <c r="G117" s="50"/>
    </row>
    <row r="118" spans="1:7" ht="13.5" thickBot="1" x14ac:dyDescent="0.25">
      <c r="A118" s="23" t="s">
        <v>32</v>
      </c>
      <c r="B118" s="23"/>
      <c r="C118" s="31"/>
      <c r="D118" s="50"/>
      <c r="E118" s="50"/>
      <c r="F118" s="50"/>
      <c r="G118" s="50"/>
    </row>
    <row r="119" spans="1:7" ht="13.5" thickTop="1" x14ac:dyDescent="0.2">
      <c r="A119" s="32" t="s">
        <v>1</v>
      </c>
      <c r="B119" s="33" t="s">
        <v>2</v>
      </c>
      <c r="C119" s="33" t="s">
        <v>2</v>
      </c>
      <c r="D119" s="51" t="s">
        <v>7</v>
      </c>
      <c r="E119" s="51" t="s">
        <v>7</v>
      </c>
      <c r="F119" s="51" t="s">
        <v>5</v>
      </c>
      <c r="G119" s="52" t="s">
        <v>10</v>
      </c>
    </row>
    <row r="120" spans="1:7" ht="13.5" thickBot="1" x14ac:dyDescent="0.25">
      <c r="A120" s="35" t="s">
        <v>0</v>
      </c>
      <c r="B120" s="36" t="s">
        <v>3</v>
      </c>
      <c r="C120" s="36" t="s">
        <v>4</v>
      </c>
      <c r="D120" s="53" t="s">
        <v>8</v>
      </c>
      <c r="E120" s="53" t="s">
        <v>9</v>
      </c>
      <c r="F120" s="53" t="s">
        <v>6</v>
      </c>
      <c r="G120" s="54" t="s">
        <v>11</v>
      </c>
    </row>
    <row r="121" spans="1:7" ht="13.5" thickTop="1" x14ac:dyDescent="0.2">
      <c r="A121" s="25" t="s">
        <v>12</v>
      </c>
      <c r="B121" s="5">
        <v>486</v>
      </c>
      <c r="C121" s="5">
        <v>173</v>
      </c>
      <c r="D121" s="7">
        <v>14476009.550000001</v>
      </c>
      <c r="E121" s="7">
        <v>9982214</v>
      </c>
      <c r="F121" s="7">
        <f>SUM(D121-E121)</f>
        <v>4493795.5500000007</v>
      </c>
      <c r="G121" s="7">
        <v>1168386.8400000001</v>
      </c>
    </row>
    <row r="122" spans="1:7" x14ac:dyDescent="0.2">
      <c r="A122" s="25" t="s">
        <v>13</v>
      </c>
      <c r="B122" s="5">
        <v>160</v>
      </c>
      <c r="C122" s="5">
        <v>59</v>
      </c>
      <c r="D122" s="7">
        <v>4236599</v>
      </c>
      <c r="E122" s="7">
        <v>2969409.05</v>
      </c>
      <c r="F122" s="7">
        <f>SUM(D122-E122)</f>
        <v>1267189.9500000002</v>
      </c>
      <c r="G122" s="7">
        <v>329469.39</v>
      </c>
    </row>
    <row r="123" spans="1:7" x14ac:dyDescent="0.2">
      <c r="A123" s="25" t="s">
        <v>14</v>
      </c>
      <c r="B123" s="5">
        <v>156</v>
      </c>
      <c r="C123" s="5">
        <v>5</v>
      </c>
      <c r="D123" s="7">
        <v>7423075</v>
      </c>
      <c r="E123" s="7">
        <v>5329546.6500000004</v>
      </c>
      <c r="F123" s="7">
        <f>SUM(D123-E123)</f>
        <v>2093528.3499999996</v>
      </c>
      <c r="G123" s="7">
        <v>680396.71</v>
      </c>
    </row>
    <row r="124" spans="1:7" x14ac:dyDescent="0.2">
      <c r="A124" s="29" t="s">
        <v>15</v>
      </c>
      <c r="B124" s="29">
        <f t="shared" ref="B124:G124" si="16">SUM(B121:B123)</f>
        <v>802</v>
      </c>
      <c r="C124" s="29">
        <f t="shared" si="16"/>
        <v>237</v>
      </c>
      <c r="D124" s="48">
        <f t="shared" si="16"/>
        <v>26135683.550000001</v>
      </c>
      <c r="E124" s="48">
        <f t="shared" si="16"/>
        <v>18281169.700000003</v>
      </c>
      <c r="F124" s="48">
        <f t="shared" si="16"/>
        <v>7854513.8500000006</v>
      </c>
      <c r="G124" s="48">
        <f t="shared" si="16"/>
        <v>2178252.94</v>
      </c>
    </row>
    <row r="125" spans="1:7" x14ac:dyDescent="0.2">
      <c r="A125" s="31"/>
      <c r="B125" s="31"/>
      <c r="C125" s="31"/>
      <c r="D125" s="50"/>
      <c r="E125" s="50"/>
      <c r="F125" s="50"/>
      <c r="G125" s="50"/>
    </row>
    <row r="126" spans="1:7" ht="13.5" thickBot="1" x14ac:dyDescent="0.25">
      <c r="A126" s="23" t="s">
        <v>33</v>
      </c>
      <c r="B126" s="23"/>
      <c r="C126" s="31"/>
      <c r="D126" s="50"/>
      <c r="E126" s="50"/>
      <c r="F126" s="50"/>
      <c r="G126" s="50"/>
    </row>
    <row r="127" spans="1:7" ht="13.5" thickTop="1" x14ac:dyDescent="0.2">
      <c r="A127" s="32" t="s">
        <v>1</v>
      </c>
      <c r="B127" s="33" t="s">
        <v>2</v>
      </c>
      <c r="C127" s="33" t="s">
        <v>2</v>
      </c>
      <c r="D127" s="51" t="s">
        <v>7</v>
      </c>
      <c r="E127" s="51" t="s">
        <v>7</v>
      </c>
      <c r="F127" s="51" t="s">
        <v>5</v>
      </c>
      <c r="G127" s="52" t="s">
        <v>10</v>
      </c>
    </row>
    <row r="128" spans="1:7" ht="13.5" thickBot="1" x14ac:dyDescent="0.25">
      <c r="A128" s="35" t="s">
        <v>0</v>
      </c>
      <c r="B128" s="36" t="s">
        <v>3</v>
      </c>
      <c r="C128" s="36" t="s">
        <v>4</v>
      </c>
      <c r="D128" s="53" t="s">
        <v>8</v>
      </c>
      <c r="E128" s="53" t="s">
        <v>9</v>
      </c>
      <c r="F128" s="53" t="s">
        <v>6</v>
      </c>
      <c r="G128" s="54" t="s">
        <v>11</v>
      </c>
    </row>
    <row r="129" spans="1:7" ht="13.5" thickTop="1" x14ac:dyDescent="0.2">
      <c r="A129" s="25" t="s">
        <v>12</v>
      </c>
      <c r="B129" s="5">
        <v>34</v>
      </c>
      <c r="C129" s="5">
        <v>11</v>
      </c>
      <c r="D129" s="7">
        <v>1621579</v>
      </c>
      <c r="E129" s="7">
        <v>1057619.5</v>
      </c>
      <c r="F129" s="7">
        <f>SUM(D129-E129)</f>
        <v>563959.5</v>
      </c>
      <c r="G129" s="7">
        <v>146629.47</v>
      </c>
    </row>
    <row r="130" spans="1:7" x14ac:dyDescent="0.2">
      <c r="A130" s="25" t="s">
        <v>13</v>
      </c>
      <c r="B130" s="5">
        <v>27</v>
      </c>
      <c r="C130" s="5">
        <v>10</v>
      </c>
      <c r="D130" s="7">
        <v>1054316</v>
      </c>
      <c r="E130" s="7">
        <v>719108.15</v>
      </c>
      <c r="F130" s="7">
        <f>SUM(D130-E130)</f>
        <v>335207.84999999998</v>
      </c>
      <c r="G130" s="7">
        <v>87154.04</v>
      </c>
    </row>
    <row r="131" spans="1:7" x14ac:dyDescent="0.2">
      <c r="A131" s="25" t="s">
        <v>14</v>
      </c>
      <c r="B131" s="5">
        <v>45</v>
      </c>
      <c r="C131" s="5">
        <v>1</v>
      </c>
      <c r="D131" s="7">
        <v>5856150</v>
      </c>
      <c r="E131" s="7">
        <v>4317557.3499999996</v>
      </c>
      <c r="F131" s="7">
        <f>SUM(D131-E131)</f>
        <v>1538592.6500000004</v>
      </c>
      <c r="G131" s="7">
        <v>500042.61</v>
      </c>
    </row>
    <row r="132" spans="1:7" x14ac:dyDescent="0.2">
      <c r="A132" s="29" t="s">
        <v>15</v>
      </c>
      <c r="B132" s="29">
        <f t="shared" ref="B132:G132" si="17">SUM(B129:B131)</f>
        <v>106</v>
      </c>
      <c r="C132" s="29">
        <f t="shared" si="17"/>
        <v>22</v>
      </c>
      <c r="D132" s="48">
        <f t="shared" si="17"/>
        <v>8532045</v>
      </c>
      <c r="E132" s="48">
        <f t="shared" si="17"/>
        <v>6094285</v>
      </c>
      <c r="F132" s="48">
        <f t="shared" si="17"/>
        <v>2437760.0000000005</v>
      </c>
      <c r="G132" s="48">
        <f t="shared" si="17"/>
        <v>733826.12</v>
      </c>
    </row>
    <row r="133" spans="1:7" x14ac:dyDescent="0.2">
      <c r="A133" s="31"/>
      <c r="B133" s="31"/>
      <c r="C133" s="31"/>
      <c r="D133" s="50"/>
      <c r="E133" s="50"/>
      <c r="F133" s="50"/>
      <c r="G133" s="50"/>
    </row>
    <row r="134" spans="1:7" ht="13.5" thickBot="1" x14ac:dyDescent="0.25">
      <c r="A134" s="23" t="s">
        <v>34</v>
      </c>
      <c r="B134" s="23"/>
      <c r="C134" s="31"/>
      <c r="D134" s="50"/>
      <c r="E134" s="50"/>
      <c r="F134" s="50"/>
      <c r="G134" s="50"/>
    </row>
    <row r="135" spans="1:7" ht="13.5" thickTop="1" x14ac:dyDescent="0.2">
      <c r="A135" s="32" t="s">
        <v>1</v>
      </c>
      <c r="B135" s="33" t="s">
        <v>2</v>
      </c>
      <c r="C135" s="33" t="s">
        <v>2</v>
      </c>
      <c r="D135" s="51" t="s">
        <v>7</v>
      </c>
      <c r="E135" s="51" t="s">
        <v>7</v>
      </c>
      <c r="F135" s="51" t="s">
        <v>5</v>
      </c>
      <c r="G135" s="52" t="s">
        <v>10</v>
      </c>
    </row>
    <row r="136" spans="1:7" ht="13.5" thickBot="1" x14ac:dyDescent="0.25">
      <c r="A136" s="35" t="s">
        <v>0</v>
      </c>
      <c r="B136" s="36" t="s">
        <v>3</v>
      </c>
      <c r="C136" s="36" t="s">
        <v>4</v>
      </c>
      <c r="D136" s="53" t="s">
        <v>8</v>
      </c>
      <c r="E136" s="53" t="s">
        <v>9</v>
      </c>
      <c r="F136" s="53" t="s">
        <v>6</v>
      </c>
      <c r="G136" s="54" t="s">
        <v>11</v>
      </c>
    </row>
    <row r="137" spans="1:7" ht="13.5" thickTop="1" x14ac:dyDescent="0.2">
      <c r="A137" s="25" t="s">
        <v>12</v>
      </c>
      <c r="B137" s="5">
        <v>38</v>
      </c>
      <c r="C137" s="5">
        <v>13</v>
      </c>
      <c r="D137" s="7">
        <v>1260881.5</v>
      </c>
      <c r="E137" s="7">
        <v>860148.9</v>
      </c>
      <c r="F137" s="7">
        <f>SUM(D137-E137)</f>
        <v>400732.6</v>
      </c>
      <c r="G137" s="7">
        <v>104190.48</v>
      </c>
    </row>
    <row r="138" spans="1:7" x14ac:dyDescent="0.2">
      <c r="A138" s="25" t="s">
        <v>13</v>
      </c>
      <c r="B138" s="5">
        <v>14</v>
      </c>
      <c r="C138" s="5">
        <v>5</v>
      </c>
      <c r="D138" s="7">
        <v>433885.25</v>
      </c>
      <c r="E138" s="7">
        <v>310921.65000000002</v>
      </c>
      <c r="F138" s="7">
        <f>SUM(D138-E138)</f>
        <v>122963.59999999998</v>
      </c>
      <c r="G138" s="7">
        <v>31970.54</v>
      </c>
    </row>
    <row r="139" spans="1:7" x14ac:dyDescent="0.2">
      <c r="A139" s="25" t="s">
        <v>14</v>
      </c>
      <c r="B139" s="5">
        <v>108</v>
      </c>
      <c r="C139" s="5">
        <v>4</v>
      </c>
      <c r="D139" s="7">
        <v>6534111.6500000004</v>
      </c>
      <c r="E139" s="7">
        <v>4725937.3499999996</v>
      </c>
      <c r="F139" s="7">
        <f>SUM(D139-E139)</f>
        <v>1808174.3000000007</v>
      </c>
      <c r="G139" s="7">
        <v>587656.65</v>
      </c>
    </row>
    <row r="140" spans="1:7" x14ac:dyDescent="0.2">
      <c r="A140" s="29" t="s">
        <v>15</v>
      </c>
      <c r="B140" s="29">
        <f t="shared" ref="B140:G140" si="18">SUM(B137:B139)</f>
        <v>160</v>
      </c>
      <c r="C140" s="29">
        <f t="shared" si="18"/>
        <v>22</v>
      </c>
      <c r="D140" s="48">
        <f t="shared" si="18"/>
        <v>8228878.4000000004</v>
      </c>
      <c r="E140" s="48">
        <f t="shared" si="18"/>
        <v>5897007.8999999994</v>
      </c>
      <c r="F140" s="48">
        <f t="shared" si="18"/>
        <v>2331870.5000000009</v>
      </c>
      <c r="G140" s="48">
        <f t="shared" si="18"/>
        <v>723817.67</v>
      </c>
    </row>
    <row r="141" spans="1:7" x14ac:dyDescent="0.2">
      <c r="A141" s="31"/>
      <c r="B141" s="31"/>
      <c r="C141" s="31"/>
      <c r="D141" s="50"/>
      <c r="E141" s="50"/>
      <c r="F141" s="50"/>
      <c r="G141" s="50"/>
    </row>
    <row r="142" spans="1:7" ht="13.5" thickBot="1" x14ac:dyDescent="0.25">
      <c r="A142" s="23" t="s">
        <v>35</v>
      </c>
      <c r="B142" s="23"/>
      <c r="C142" s="31"/>
      <c r="D142" s="50"/>
      <c r="E142" s="50"/>
      <c r="F142" s="50"/>
      <c r="G142" s="50"/>
    </row>
    <row r="143" spans="1:7" ht="13.5" thickTop="1" x14ac:dyDescent="0.2">
      <c r="A143" s="32" t="s">
        <v>1</v>
      </c>
      <c r="B143" s="33" t="s">
        <v>2</v>
      </c>
      <c r="C143" s="33" t="s">
        <v>2</v>
      </c>
      <c r="D143" s="51" t="s">
        <v>7</v>
      </c>
      <c r="E143" s="51" t="s">
        <v>7</v>
      </c>
      <c r="F143" s="51" t="s">
        <v>5</v>
      </c>
      <c r="G143" s="52" t="s">
        <v>10</v>
      </c>
    </row>
    <row r="144" spans="1:7" ht="13.5" thickBot="1" x14ac:dyDescent="0.25">
      <c r="A144" s="35" t="s">
        <v>0</v>
      </c>
      <c r="B144" s="36" t="s">
        <v>3</v>
      </c>
      <c r="C144" s="36" t="s">
        <v>4</v>
      </c>
      <c r="D144" s="53" t="s">
        <v>8</v>
      </c>
      <c r="E144" s="53" t="s">
        <v>9</v>
      </c>
      <c r="F144" s="53" t="s">
        <v>6</v>
      </c>
      <c r="G144" s="54" t="s">
        <v>11</v>
      </c>
    </row>
    <row r="145" spans="1:7" ht="13.5" thickTop="1" x14ac:dyDescent="0.2">
      <c r="A145" s="25" t="s">
        <v>13</v>
      </c>
      <c r="B145" s="5">
        <v>3</v>
      </c>
      <c r="C145" s="5">
        <v>1</v>
      </c>
      <c r="D145" s="7">
        <v>120410</v>
      </c>
      <c r="E145" s="7">
        <v>85047.2</v>
      </c>
      <c r="F145" s="7">
        <f>SUM(D145-E145)</f>
        <v>35362.800000000003</v>
      </c>
      <c r="G145" s="7">
        <v>9194.33</v>
      </c>
    </row>
    <row r="146" spans="1:7" x14ac:dyDescent="0.2">
      <c r="A146" s="25" t="s">
        <v>14</v>
      </c>
      <c r="B146" s="5">
        <v>75</v>
      </c>
      <c r="C146" s="5">
        <v>2</v>
      </c>
      <c r="D146" s="7">
        <v>3600315</v>
      </c>
      <c r="E146" s="7">
        <v>2529694</v>
      </c>
      <c r="F146" s="7">
        <f>SUM(D146-E146)</f>
        <v>1070621</v>
      </c>
      <c r="G146" s="7">
        <v>347951.83</v>
      </c>
    </row>
    <row r="147" spans="1:7" x14ac:dyDescent="0.2">
      <c r="A147" s="29" t="s">
        <v>15</v>
      </c>
      <c r="B147" s="29">
        <f t="shared" ref="B147:G147" si="19">SUM(B145:B146)</f>
        <v>78</v>
      </c>
      <c r="C147" s="29">
        <f t="shared" si="19"/>
        <v>3</v>
      </c>
      <c r="D147" s="48">
        <f t="shared" si="19"/>
        <v>3720725</v>
      </c>
      <c r="E147" s="48">
        <f t="shared" si="19"/>
        <v>2614741.2000000002</v>
      </c>
      <c r="F147" s="48">
        <f t="shared" si="19"/>
        <v>1105983.8</v>
      </c>
      <c r="G147" s="48">
        <f t="shared" si="19"/>
        <v>357146.16000000003</v>
      </c>
    </row>
    <row r="148" spans="1:7" x14ac:dyDescent="0.2">
      <c r="A148" s="31"/>
      <c r="B148" s="31"/>
      <c r="C148" s="31"/>
      <c r="D148" s="50"/>
      <c r="E148" s="50"/>
      <c r="F148" s="50"/>
      <c r="G148" s="50"/>
    </row>
    <row r="149" spans="1:7" ht="13.5" thickBot="1" x14ac:dyDescent="0.25">
      <c r="A149" s="23" t="s">
        <v>36</v>
      </c>
      <c r="B149" s="23"/>
      <c r="C149" s="31"/>
      <c r="D149" s="50"/>
      <c r="E149" s="50"/>
      <c r="F149" s="50"/>
      <c r="G149" s="50"/>
    </row>
    <row r="150" spans="1:7" ht="13.5" thickTop="1" x14ac:dyDescent="0.2">
      <c r="A150" s="32" t="s">
        <v>1</v>
      </c>
      <c r="B150" s="33" t="s">
        <v>2</v>
      </c>
      <c r="C150" s="33" t="s">
        <v>2</v>
      </c>
      <c r="D150" s="51" t="s">
        <v>7</v>
      </c>
      <c r="E150" s="51" t="s">
        <v>7</v>
      </c>
      <c r="F150" s="51" t="s">
        <v>5</v>
      </c>
      <c r="G150" s="52" t="s">
        <v>10</v>
      </c>
    </row>
    <row r="151" spans="1:7" ht="13.5" thickBot="1" x14ac:dyDescent="0.25">
      <c r="A151" s="35" t="s">
        <v>0</v>
      </c>
      <c r="B151" s="36" t="s">
        <v>3</v>
      </c>
      <c r="C151" s="36" t="s">
        <v>4</v>
      </c>
      <c r="D151" s="53" t="s">
        <v>8</v>
      </c>
      <c r="E151" s="53" t="s">
        <v>9</v>
      </c>
      <c r="F151" s="53" t="s">
        <v>6</v>
      </c>
      <c r="G151" s="54" t="s">
        <v>11</v>
      </c>
    </row>
    <row r="152" spans="1:7" ht="13.5" thickTop="1" x14ac:dyDescent="0.2">
      <c r="A152" s="25" t="s">
        <v>12</v>
      </c>
      <c r="B152" s="5">
        <v>73</v>
      </c>
      <c r="C152" s="5">
        <v>25</v>
      </c>
      <c r="D152" s="7">
        <v>2753163.25</v>
      </c>
      <c r="E152" s="7">
        <v>1898532.3</v>
      </c>
      <c r="F152" s="7">
        <f>SUM(D152-E152)</f>
        <v>854630.95</v>
      </c>
      <c r="G152" s="7">
        <v>222204.05</v>
      </c>
    </row>
    <row r="153" spans="1:7" x14ac:dyDescent="0.2">
      <c r="A153" s="25" t="s">
        <v>13</v>
      </c>
      <c r="B153" s="5">
        <v>93</v>
      </c>
      <c r="C153" s="5">
        <v>32</v>
      </c>
      <c r="D153" s="7">
        <v>3193962</v>
      </c>
      <c r="E153" s="7">
        <v>2190098.5</v>
      </c>
      <c r="F153" s="7">
        <f>SUM(D153-E153)</f>
        <v>1003863.5</v>
      </c>
      <c r="G153" s="7">
        <v>261004.51</v>
      </c>
    </row>
    <row r="154" spans="1:7" x14ac:dyDescent="0.2">
      <c r="A154" s="25" t="s">
        <v>17</v>
      </c>
      <c r="B154" s="5">
        <v>189</v>
      </c>
      <c r="C154" s="5">
        <v>2</v>
      </c>
      <c r="D154" s="7">
        <v>10028928</v>
      </c>
      <c r="E154" s="7">
        <v>7183321.5</v>
      </c>
      <c r="F154" s="7">
        <f>SUM(D154-E154)</f>
        <v>2845606.5</v>
      </c>
      <c r="G154" s="7">
        <v>512209.17</v>
      </c>
    </row>
    <row r="155" spans="1:7" x14ac:dyDescent="0.2">
      <c r="A155" s="25" t="s">
        <v>14</v>
      </c>
      <c r="B155" s="5">
        <v>90</v>
      </c>
      <c r="C155" s="5">
        <v>2</v>
      </c>
      <c r="D155" s="7">
        <v>8614699</v>
      </c>
      <c r="E155" s="7">
        <v>6059421</v>
      </c>
      <c r="F155" s="7">
        <f>SUM(D155-E155)</f>
        <v>2555278</v>
      </c>
      <c r="G155" s="7">
        <v>830465.35</v>
      </c>
    </row>
    <row r="156" spans="1:7" x14ac:dyDescent="0.2">
      <c r="A156" s="29" t="s">
        <v>15</v>
      </c>
      <c r="B156" s="29">
        <f t="shared" ref="B156:G156" si="20">SUM(B152:B155)</f>
        <v>445</v>
      </c>
      <c r="C156" s="29">
        <f t="shared" si="20"/>
        <v>61</v>
      </c>
      <c r="D156" s="48">
        <f t="shared" si="20"/>
        <v>24590752.25</v>
      </c>
      <c r="E156" s="48">
        <f t="shared" si="20"/>
        <v>17331373.300000001</v>
      </c>
      <c r="F156" s="48">
        <f t="shared" si="20"/>
        <v>7259378.9500000002</v>
      </c>
      <c r="G156" s="48">
        <f t="shared" si="20"/>
        <v>1825883.08</v>
      </c>
    </row>
    <row r="157" spans="1:7" x14ac:dyDescent="0.2">
      <c r="A157" s="25"/>
      <c r="B157" s="25"/>
      <c r="C157" s="25"/>
      <c r="D157" s="50"/>
      <c r="E157" s="50"/>
      <c r="F157" s="50"/>
      <c r="G157" s="50"/>
    </row>
    <row r="158" spans="1:7" ht="13.5" thickBot="1" x14ac:dyDescent="0.25">
      <c r="A158" s="23" t="s">
        <v>37</v>
      </c>
      <c r="B158" s="23"/>
      <c r="C158" s="31"/>
      <c r="D158" s="50"/>
      <c r="E158" s="50"/>
      <c r="F158" s="50"/>
      <c r="G158" s="50"/>
    </row>
    <row r="159" spans="1:7" ht="13.5" thickTop="1" x14ac:dyDescent="0.2">
      <c r="A159" s="32" t="s">
        <v>1</v>
      </c>
      <c r="B159" s="33" t="s">
        <v>2</v>
      </c>
      <c r="C159" s="33" t="s">
        <v>2</v>
      </c>
      <c r="D159" s="51" t="s">
        <v>7</v>
      </c>
      <c r="E159" s="51" t="s">
        <v>7</v>
      </c>
      <c r="F159" s="51" t="s">
        <v>5</v>
      </c>
      <c r="G159" s="52" t="s">
        <v>10</v>
      </c>
    </row>
    <row r="160" spans="1:7" ht="13.5" thickBot="1" x14ac:dyDescent="0.25">
      <c r="A160" s="35" t="s">
        <v>0</v>
      </c>
      <c r="B160" s="36" t="s">
        <v>3</v>
      </c>
      <c r="C160" s="36" t="s">
        <v>4</v>
      </c>
      <c r="D160" s="53" t="s">
        <v>8</v>
      </c>
      <c r="E160" s="53" t="s">
        <v>9</v>
      </c>
      <c r="F160" s="53" t="s">
        <v>6</v>
      </c>
      <c r="G160" s="54" t="s">
        <v>11</v>
      </c>
    </row>
    <row r="161" spans="1:7" ht="13.5" thickTop="1" x14ac:dyDescent="0.2">
      <c r="A161" s="25" t="s">
        <v>12</v>
      </c>
      <c r="B161" s="5">
        <v>25</v>
      </c>
      <c r="C161" s="5">
        <v>8</v>
      </c>
      <c r="D161" s="7">
        <v>1138619</v>
      </c>
      <c r="E161" s="7">
        <v>763227.35</v>
      </c>
      <c r="F161" s="7">
        <f>SUM(D161-E161)</f>
        <v>375391.65</v>
      </c>
      <c r="G161" s="7">
        <v>97601.83</v>
      </c>
    </row>
    <row r="162" spans="1:7" x14ac:dyDescent="0.2">
      <c r="A162" s="25" t="s">
        <v>13</v>
      </c>
      <c r="B162" s="5">
        <v>21</v>
      </c>
      <c r="C162" s="5">
        <v>7</v>
      </c>
      <c r="D162" s="7">
        <v>1402550</v>
      </c>
      <c r="E162" s="7">
        <v>991851.95</v>
      </c>
      <c r="F162" s="7">
        <f>SUM(D162-E162)</f>
        <v>410698.05000000005</v>
      </c>
      <c r="G162" s="7">
        <v>106781.49</v>
      </c>
    </row>
    <row r="163" spans="1:7" x14ac:dyDescent="0.2">
      <c r="A163" s="25" t="s">
        <v>17</v>
      </c>
      <c r="B163" s="5">
        <v>138</v>
      </c>
      <c r="C163" s="5">
        <v>2</v>
      </c>
      <c r="D163" s="7">
        <v>8603725</v>
      </c>
      <c r="E163" s="7">
        <v>6504326.5999999996</v>
      </c>
      <c r="F163" s="7">
        <f>SUM(D163-E163)</f>
        <v>2099398.4000000004</v>
      </c>
      <c r="G163" s="7">
        <v>377891.71</v>
      </c>
    </row>
    <row r="164" spans="1:7" x14ac:dyDescent="0.2">
      <c r="A164" s="25" t="s">
        <v>14</v>
      </c>
      <c r="B164" s="5">
        <v>79</v>
      </c>
      <c r="C164" s="5">
        <v>2</v>
      </c>
      <c r="D164" s="7">
        <v>7290909</v>
      </c>
      <c r="E164" s="7">
        <v>5211509.95</v>
      </c>
      <c r="F164" s="7">
        <f>SUM(D164-E164)</f>
        <v>2079399.0499999998</v>
      </c>
      <c r="G164" s="7">
        <v>675804.69</v>
      </c>
    </row>
    <row r="165" spans="1:7" x14ac:dyDescent="0.2">
      <c r="A165" s="29" t="s">
        <v>15</v>
      </c>
      <c r="B165" s="29">
        <f t="shared" ref="B165:G165" si="21">SUM(B161:B164)</f>
        <v>263</v>
      </c>
      <c r="C165" s="29">
        <f t="shared" si="21"/>
        <v>19</v>
      </c>
      <c r="D165" s="48">
        <f t="shared" si="21"/>
        <v>18435803</v>
      </c>
      <c r="E165" s="48">
        <f t="shared" si="21"/>
        <v>13470915.85</v>
      </c>
      <c r="F165" s="48">
        <f t="shared" si="21"/>
        <v>4964887.1500000004</v>
      </c>
      <c r="G165" s="48">
        <f t="shared" si="21"/>
        <v>1258079.72</v>
      </c>
    </row>
    <row r="166" spans="1:7" x14ac:dyDescent="0.2">
      <c r="A166" s="31"/>
      <c r="B166" s="31"/>
      <c r="C166" s="31"/>
      <c r="D166" s="50"/>
      <c r="E166" s="50"/>
      <c r="F166" s="50"/>
      <c r="G166" s="50"/>
    </row>
    <row r="167" spans="1:7" ht="13.5" thickBot="1" x14ac:dyDescent="0.25">
      <c r="A167" s="23" t="s">
        <v>38</v>
      </c>
      <c r="B167" s="23"/>
      <c r="C167" s="31"/>
      <c r="D167" s="50"/>
      <c r="E167" s="50"/>
      <c r="F167" s="50"/>
      <c r="G167" s="50"/>
    </row>
    <row r="168" spans="1:7" ht="13.5" thickTop="1" x14ac:dyDescent="0.2">
      <c r="A168" s="32" t="s">
        <v>1</v>
      </c>
      <c r="B168" s="33" t="s">
        <v>2</v>
      </c>
      <c r="C168" s="33" t="s">
        <v>2</v>
      </c>
      <c r="D168" s="51" t="s">
        <v>7</v>
      </c>
      <c r="E168" s="51" t="s">
        <v>7</v>
      </c>
      <c r="F168" s="51" t="s">
        <v>5</v>
      </c>
      <c r="G168" s="52" t="s">
        <v>10</v>
      </c>
    </row>
    <row r="169" spans="1:7" ht="13.5" thickBot="1" x14ac:dyDescent="0.25">
      <c r="A169" s="35" t="s">
        <v>0</v>
      </c>
      <c r="B169" s="36" t="s">
        <v>3</v>
      </c>
      <c r="C169" s="36" t="s">
        <v>4</v>
      </c>
      <c r="D169" s="53" t="s">
        <v>8</v>
      </c>
      <c r="E169" s="53" t="s">
        <v>9</v>
      </c>
      <c r="F169" s="53" t="s">
        <v>6</v>
      </c>
      <c r="G169" s="54" t="s">
        <v>11</v>
      </c>
    </row>
    <row r="170" spans="1:7" ht="13.5" thickTop="1" x14ac:dyDescent="0.2">
      <c r="A170" s="25" t="s">
        <v>12</v>
      </c>
      <c r="B170" s="5">
        <v>6</v>
      </c>
      <c r="C170" s="5">
        <v>2</v>
      </c>
      <c r="D170" s="7">
        <v>219502.9</v>
      </c>
      <c r="E170" s="7">
        <v>154250.6</v>
      </c>
      <c r="F170" s="7">
        <f>SUM(D170-E170)</f>
        <v>65252.299999999988</v>
      </c>
      <c r="G170" s="7">
        <v>16965.599999999999</v>
      </c>
    </row>
    <row r="171" spans="1:7" x14ac:dyDescent="0.2">
      <c r="A171" s="25" t="s">
        <v>14</v>
      </c>
      <c r="B171" s="5">
        <v>466</v>
      </c>
      <c r="C171" s="5">
        <v>10</v>
      </c>
      <c r="D171" s="7">
        <v>46163215.049999997</v>
      </c>
      <c r="E171" s="7">
        <v>33766669.350000001</v>
      </c>
      <c r="F171" s="7">
        <f>SUM(D171-E171)</f>
        <v>12396545.699999996</v>
      </c>
      <c r="G171" s="7">
        <v>4028877.35</v>
      </c>
    </row>
    <row r="172" spans="1:7" x14ac:dyDescent="0.2">
      <c r="A172" s="29" t="s">
        <v>15</v>
      </c>
      <c r="B172" s="29">
        <f t="shared" ref="B172:G172" si="22">SUM(B170:B171)</f>
        <v>472</v>
      </c>
      <c r="C172" s="29">
        <f t="shared" si="22"/>
        <v>12</v>
      </c>
      <c r="D172" s="48">
        <f t="shared" si="22"/>
        <v>46382717.949999996</v>
      </c>
      <c r="E172" s="48">
        <f t="shared" si="22"/>
        <v>33920919.950000003</v>
      </c>
      <c r="F172" s="48">
        <f t="shared" si="22"/>
        <v>12461797.999999996</v>
      </c>
      <c r="G172" s="48">
        <f t="shared" si="22"/>
        <v>4045842.95</v>
      </c>
    </row>
    <row r="173" spans="1:7" x14ac:dyDescent="0.2">
      <c r="A173" s="31"/>
      <c r="B173" s="31"/>
      <c r="C173" s="31"/>
      <c r="D173" s="50"/>
      <c r="E173" s="50"/>
      <c r="F173" s="50"/>
      <c r="G173" s="50"/>
    </row>
    <row r="174" spans="1:7" ht="13.5" thickBot="1" x14ac:dyDescent="0.25">
      <c r="A174" s="23" t="s">
        <v>39</v>
      </c>
      <c r="B174" s="23"/>
      <c r="C174" s="31"/>
      <c r="D174" s="50"/>
      <c r="E174" s="50"/>
      <c r="F174" s="50"/>
      <c r="G174" s="50"/>
    </row>
    <row r="175" spans="1:7" ht="13.5" thickTop="1" x14ac:dyDescent="0.2">
      <c r="A175" s="32" t="s">
        <v>1</v>
      </c>
      <c r="B175" s="33" t="s">
        <v>2</v>
      </c>
      <c r="C175" s="33" t="s">
        <v>2</v>
      </c>
      <c r="D175" s="51" t="s">
        <v>7</v>
      </c>
      <c r="E175" s="51" t="s">
        <v>7</v>
      </c>
      <c r="F175" s="51" t="s">
        <v>5</v>
      </c>
      <c r="G175" s="52" t="s">
        <v>10</v>
      </c>
    </row>
    <row r="176" spans="1:7" ht="13.5" thickBot="1" x14ac:dyDescent="0.25">
      <c r="A176" s="35" t="s">
        <v>0</v>
      </c>
      <c r="B176" s="36" t="s">
        <v>3</v>
      </c>
      <c r="C176" s="36" t="s">
        <v>4</v>
      </c>
      <c r="D176" s="53" t="s">
        <v>8</v>
      </c>
      <c r="E176" s="53" t="s">
        <v>9</v>
      </c>
      <c r="F176" s="53" t="s">
        <v>6</v>
      </c>
      <c r="G176" s="54" t="s">
        <v>11</v>
      </c>
    </row>
    <row r="177" spans="1:7" ht="13.5" thickTop="1" x14ac:dyDescent="0.2">
      <c r="A177" s="25" t="s">
        <v>12</v>
      </c>
      <c r="B177" s="5">
        <v>14</v>
      </c>
      <c r="C177" s="5">
        <v>5</v>
      </c>
      <c r="D177" s="7">
        <v>570368.1</v>
      </c>
      <c r="E177" s="7">
        <v>389249</v>
      </c>
      <c r="F177" s="7">
        <f>SUM(D177-E177)</f>
        <v>181119.09999999998</v>
      </c>
      <c r="G177" s="7">
        <v>47090.97</v>
      </c>
    </row>
    <row r="178" spans="1:7" x14ac:dyDescent="0.2">
      <c r="A178" s="25" t="s">
        <v>13</v>
      </c>
      <c r="B178" s="5">
        <v>8</v>
      </c>
      <c r="C178" s="5">
        <v>3</v>
      </c>
      <c r="D178" s="7">
        <v>318287</v>
      </c>
      <c r="E178" s="7">
        <v>238190.95</v>
      </c>
      <c r="F178" s="7">
        <f>SUM(D178-E178)</f>
        <v>80096.049999999988</v>
      </c>
      <c r="G178" s="7">
        <v>20824.97</v>
      </c>
    </row>
    <row r="179" spans="1:7" x14ac:dyDescent="0.2">
      <c r="A179" s="25" t="s">
        <v>14</v>
      </c>
      <c r="B179" s="5">
        <v>286</v>
      </c>
      <c r="C179" s="5">
        <v>7</v>
      </c>
      <c r="D179" s="7">
        <v>24747789</v>
      </c>
      <c r="E179" s="7">
        <v>18260493.850000001</v>
      </c>
      <c r="F179" s="7">
        <f>SUM(D179-E179)</f>
        <v>6487295.1499999985</v>
      </c>
      <c r="G179" s="7">
        <v>2108370.92</v>
      </c>
    </row>
    <row r="180" spans="1:7" x14ac:dyDescent="0.2">
      <c r="A180" s="29" t="s">
        <v>15</v>
      </c>
      <c r="B180" s="29">
        <f t="shared" ref="B180:G180" si="23">SUM(B177:B179)</f>
        <v>308</v>
      </c>
      <c r="C180" s="29">
        <f t="shared" si="23"/>
        <v>15</v>
      </c>
      <c r="D180" s="48">
        <f t="shared" si="23"/>
        <v>25636444.100000001</v>
      </c>
      <c r="E180" s="48">
        <f t="shared" si="23"/>
        <v>18887933.800000001</v>
      </c>
      <c r="F180" s="48">
        <f t="shared" si="23"/>
        <v>6748510.2999999989</v>
      </c>
      <c r="G180" s="48">
        <f t="shared" si="23"/>
        <v>2176286.86</v>
      </c>
    </row>
    <row r="181" spans="1:7" x14ac:dyDescent="0.2">
      <c r="A181" s="31"/>
      <c r="B181" s="31"/>
      <c r="C181" s="31"/>
      <c r="D181" s="50"/>
      <c r="E181" s="50"/>
      <c r="F181" s="50"/>
      <c r="G181" s="50"/>
    </row>
    <row r="182" spans="1:7" ht="13.5" thickBot="1" x14ac:dyDescent="0.25">
      <c r="A182" s="23" t="s">
        <v>40</v>
      </c>
      <c r="B182" s="23"/>
      <c r="C182" s="31"/>
      <c r="D182" s="50"/>
      <c r="E182" s="50"/>
      <c r="F182" s="50"/>
      <c r="G182" s="50"/>
    </row>
    <row r="183" spans="1:7" ht="13.5" thickTop="1" x14ac:dyDescent="0.2">
      <c r="A183" s="32" t="s">
        <v>1</v>
      </c>
      <c r="B183" s="33" t="s">
        <v>2</v>
      </c>
      <c r="C183" s="33" t="s">
        <v>2</v>
      </c>
      <c r="D183" s="51" t="s">
        <v>7</v>
      </c>
      <c r="E183" s="51" t="s">
        <v>7</v>
      </c>
      <c r="F183" s="51" t="s">
        <v>5</v>
      </c>
      <c r="G183" s="52" t="s">
        <v>10</v>
      </c>
    </row>
    <row r="184" spans="1:7" ht="13.5" thickBot="1" x14ac:dyDescent="0.25">
      <c r="A184" s="35" t="s">
        <v>0</v>
      </c>
      <c r="B184" s="36" t="s">
        <v>3</v>
      </c>
      <c r="C184" s="36" t="s">
        <v>4</v>
      </c>
      <c r="D184" s="53" t="s">
        <v>8</v>
      </c>
      <c r="E184" s="53" t="s">
        <v>9</v>
      </c>
      <c r="F184" s="53" t="s">
        <v>6</v>
      </c>
      <c r="G184" s="54" t="s">
        <v>11</v>
      </c>
    </row>
    <row r="185" spans="1:7" ht="13.5" thickTop="1" x14ac:dyDescent="0.2">
      <c r="A185" s="25" t="s">
        <v>12</v>
      </c>
      <c r="B185" s="5">
        <v>50</v>
      </c>
      <c r="C185" s="5">
        <v>17</v>
      </c>
      <c r="D185" s="7">
        <v>2137820</v>
      </c>
      <c r="E185" s="7">
        <v>1470218.15</v>
      </c>
      <c r="F185" s="7">
        <f>SUM(D185-E185)</f>
        <v>667601.85000000009</v>
      </c>
      <c r="G185" s="7">
        <v>173576.48</v>
      </c>
    </row>
    <row r="186" spans="1:7" x14ac:dyDescent="0.2">
      <c r="A186" s="25" t="s">
        <v>13</v>
      </c>
      <c r="B186" s="5">
        <v>16</v>
      </c>
      <c r="C186" s="5">
        <v>6</v>
      </c>
      <c r="D186" s="7">
        <v>210279</v>
      </c>
      <c r="E186" s="7">
        <v>138058.6</v>
      </c>
      <c r="F186" s="7">
        <f>SUM(D186-E186)</f>
        <v>72220.399999999994</v>
      </c>
      <c r="G186" s="7">
        <v>18777.3</v>
      </c>
    </row>
    <row r="187" spans="1:7" x14ac:dyDescent="0.2">
      <c r="A187" s="25" t="s">
        <v>17</v>
      </c>
      <c r="B187" s="5">
        <v>83</v>
      </c>
      <c r="C187" s="5">
        <v>1</v>
      </c>
      <c r="D187" s="7">
        <v>4905247.3</v>
      </c>
      <c r="E187" s="7">
        <v>3770581.3</v>
      </c>
      <c r="F187" s="7">
        <f>SUM(D187-E187)</f>
        <v>1134666</v>
      </c>
      <c r="G187" s="7">
        <v>204239.88</v>
      </c>
    </row>
    <row r="188" spans="1:7" x14ac:dyDescent="0.2">
      <c r="A188" s="25" t="s">
        <v>14</v>
      </c>
      <c r="B188" s="5">
        <v>226</v>
      </c>
      <c r="C188" s="5">
        <v>6</v>
      </c>
      <c r="D188" s="7">
        <v>16463131.550000001</v>
      </c>
      <c r="E188" s="7">
        <v>12097551.5</v>
      </c>
      <c r="F188" s="7">
        <f>SUM(D188-E188)</f>
        <v>4365580.0500000007</v>
      </c>
      <c r="G188" s="7">
        <v>1418813.52</v>
      </c>
    </row>
    <row r="189" spans="1:7" x14ac:dyDescent="0.2">
      <c r="A189" s="29" t="s">
        <v>15</v>
      </c>
      <c r="B189" s="29">
        <f t="shared" ref="B189:G189" si="24">SUM(B185:B188)</f>
        <v>375</v>
      </c>
      <c r="C189" s="29">
        <f t="shared" si="24"/>
        <v>30</v>
      </c>
      <c r="D189" s="48">
        <f t="shared" si="24"/>
        <v>23716477.850000001</v>
      </c>
      <c r="E189" s="48">
        <f t="shared" si="24"/>
        <v>17476409.550000001</v>
      </c>
      <c r="F189" s="48">
        <f t="shared" si="24"/>
        <v>6240068.3000000007</v>
      </c>
      <c r="G189" s="48">
        <f t="shared" si="24"/>
        <v>1815407.1800000002</v>
      </c>
    </row>
    <row r="190" spans="1:7" x14ac:dyDescent="0.2">
      <c r="A190" s="31"/>
      <c r="B190" s="31"/>
      <c r="C190" s="31"/>
      <c r="D190" s="50"/>
      <c r="E190" s="50"/>
      <c r="F190" s="50"/>
      <c r="G190" s="50"/>
    </row>
    <row r="191" spans="1:7" ht="13.5" thickBot="1" x14ac:dyDescent="0.25">
      <c r="A191" s="23" t="s">
        <v>41</v>
      </c>
      <c r="B191" s="23"/>
      <c r="C191" s="31"/>
      <c r="D191" s="50"/>
      <c r="E191" s="50"/>
      <c r="F191" s="50"/>
      <c r="G191" s="50"/>
    </row>
    <row r="192" spans="1:7" ht="13.5" thickTop="1" x14ac:dyDescent="0.2">
      <c r="A192" s="32"/>
      <c r="B192" s="33" t="s">
        <v>2</v>
      </c>
      <c r="C192" s="33" t="s">
        <v>2</v>
      </c>
      <c r="D192" s="51" t="s">
        <v>7</v>
      </c>
      <c r="E192" s="51" t="s">
        <v>7</v>
      </c>
      <c r="F192" s="51" t="s">
        <v>5</v>
      </c>
      <c r="G192" s="52" t="s">
        <v>10</v>
      </c>
    </row>
    <row r="193" spans="1:7" ht="13.5" thickBot="1" x14ac:dyDescent="0.25">
      <c r="A193" s="35" t="s">
        <v>0</v>
      </c>
      <c r="B193" s="36" t="s">
        <v>3</v>
      </c>
      <c r="C193" s="36" t="s">
        <v>4</v>
      </c>
      <c r="D193" s="53" t="s">
        <v>8</v>
      </c>
      <c r="E193" s="53" t="s">
        <v>9</v>
      </c>
      <c r="F193" s="53" t="s">
        <v>6</v>
      </c>
      <c r="G193" s="54" t="s">
        <v>11</v>
      </c>
    </row>
    <row r="194" spans="1:7" ht="13.5" thickTop="1" x14ac:dyDescent="0.2">
      <c r="A194" s="25" t="s">
        <v>12</v>
      </c>
      <c r="B194" s="5">
        <v>73</v>
      </c>
      <c r="C194" s="5">
        <v>25</v>
      </c>
      <c r="D194" s="7">
        <v>2002439</v>
      </c>
      <c r="E194" s="7">
        <v>1425198.9</v>
      </c>
      <c r="F194" s="7">
        <f>SUM(D194-E194)</f>
        <v>577240.10000000009</v>
      </c>
      <c r="G194" s="7">
        <v>150082.43</v>
      </c>
    </row>
    <row r="195" spans="1:7" x14ac:dyDescent="0.2">
      <c r="A195" s="25" t="s">
        <v>13</v>
      </c>
      <c r="B195" s="5">
        <v>30</v>
      </c>
      <c r="C195" s="5">
        <v>10</v>
      </c>
      <c r="D195" s="7">
        <v>1260335</v>
      </c>
      <c r="E195" s="7">
        <v>840807.85</v>
      </c>
      <c r="F195" s="7">
        <f>SUM(D195-E195)</f>
        <v>419527.15</v>
      </c>
      <c r="G195" s="7">
        <v>109077.06</v>
      </c>
    </row>
    <row r="196" spans="1:7" x14ac:dyDescent="0.2">
      <c r="A196" s="25" t="s">
        <v>17</v>
      </c>
      <c r="B196" s="5">
        <v>29</v>
      </c>
      <c r="C196" s="5">
        <v>1</v>
      </c>
      <c r="D196" s="7">
        <v>140676</v>
      </c>
      <c r="E196" s="7">
        <v>98893.05</v>
      </c>
      <c r="F196" s="7">
        <f>SUM(D196-E196)</f>
        <v>41782.949999999997</v>
      </c>
      <c r="G196" s="7">
        <v>7520.93</v>
      </c>
    </row>
    <row r="197" spans="1:7" x14ac:dyDescent="0.2">
      <c r="A197" s="25" t="s">
        <v>14</v>
      </c>
      <c r="B197" s="5">
        <v>380</v>
      </c>
      <c r="C197" s="5">
        <v>9</v>
      </c>
      <c r="D197" s="7">
        <v>24654188</v>
      </c>
      <c r="E197" s="7">
        <v>17615045.699999999</v>
      </c>
      <c r="F197" s="7">
        <f>SUM(D197-E197)</f>
        <v>7039142.3000000007</v>
      </c>
      <c r="G197" s="7">
        <v>2287721.25</v>
      </c>
    </row>
    <row r="198" spans="1:7" x14ac:dyDescent="0.2">
      <c r="A198" s="29" t="s">
        <v>15</v>
      </c>
      <c r="B198" s="29">
        <f t="shared" ref="B198:G198" si="25">SUM(B194:B197)</f>
        <v>512</v>
      </c>
      <c r="C198" s="29">
        <f t="shared" si="25"/>
        <v>45</v>
      </c>
      <c r="D198" s="48">
        <f t="shared" si="25"/>
        <v>28057638</v>
      </c>
      <c r="E198" s="48">
        <f t="shared" si="25"/>
        <v>19979945.5</v>
      </c>
      <c r="F198" s="48">
        <f t="shared" si="25"/>
        <v>8077692.5000000009</v>
      </c>
      <c r="G198" s="48">
        <f t="shared" si="25"/>
        <v>2554401.67</v>
      </c>
    </row>
    <row r="199" spans="1:7" x14ac:dyDescent="0.2">
      <c r="A199" s="31"/>
      <c r="B199" s="31"/>
      <c r="C199" s="31"/>
      <c r="D199" s="50"/>
      <c r="E199" s="50"/>
      <c r="F199" s="50"/>
      <c r="G199" s="50"/>
    </row>
    <row r="200" spans="1:7" ht="13.5" thickBot="1" x14ac:dyDescent="0.25">
      <c r="A200" s="23" t="s">
        <v>42</v>
      </c>
      <c r="B200" s="23"/>
      <c r="C200" s="31"/>
      <c r="D200" s="50"/>
      <c r="E200" s="50"/>
      <c r="F200" s="50"/>
      <c r="G200" s="50"/>
    </row>
    <row r="201" spans="1:7" ht="13.5" thickTop="1" x14ac:dyDescent="0.2">
      <c r="A201" s="32" t="s">
        <v>1</v>
      </c>
      <c r="B201" s="33" t="s">
        <v>2</v>
      </c>
      <c r="C201" s="33" t="s">
        <v>2</v>
      </c>
      <c r="D201" s="51" t="s">
        <v>7</v>
      </c>
      <c r="E201" s="51" t="s">
        <v>7</v>
      </c>
      <c r="F201" s="51" t="s">
        <v>5</v>
      </c>
      <c r="G201" s="52" t="s">
        <v>10</v>
      </c>
    </row>
    <row r="202" spans="1:7" ht="13.5" thickBot="1" x14ac:dyDescent="0.25">
      <c r="A202" s="35" t="s">
        <v>0</v>
      </c>
      <c r="B202" s="36" t="s">
        <v>3</v>
      </c>
      <c r="C202" s="36" t="s">
        <v>4</v>
      </c>
      <c r="D202" s="53" t="s">
        <v>8</v>
      </c>
      <c r="E202" s="53" t="s">
        <v>9</v>
      </c>
      <c r="F202" s="53" t="s">
        <v>6</v>
      </c>
      <c r="G202" s="54" t="s">
        <v>11</v>
      </c>
    </row>
    <row r="203" spans="1:7" ht="13.5" thickTop="1" x14ac:dyDescent="0.2">
      <c r="A203" s="25" t="s">
        <v>12</v>
      </c>
      <c r="B203" s="3">
        <v>110</v>
      </c>
      <c r="C203" s="3">
        <v>37</v>
      </c>
      <c r="D203" s="1">
        <v>2912216.5</v>
      </c>
      <c r="E203" s="1">
        <v>1973541.3</v>
      </c>
      <c r="F203" s="1">
        <f>SUM(D203-E203)</f>
        <v>938675.19999999995</v>
      </c>
      <c r="G203" s="1">
        <v>244055.55</v>
      </c>
    </row>
    <row r="204" spans="1:7" x14ac:dyDescent="0.2">
      <c r="A204" s="25" t="s">
        <v>13</v>
      </c>
      <c r="B204" s="3">
        <v>41</v>
      </c>
      <c r="C204" s="3">
        <v>14</v>
      </c>
      <c r="D204" s="1">
        <v>915288</v>
      </c>
      <c r="E204" s="1">
        <v>627047.25</v>
      </c>
      <c r="F204" s="1">
        <f>SUM(D204-E204)</f>
        <v>288240.75</v>
      </c>
      <c r="G204" s="1">
        <v>74942.600000000006</v>
      </c>
    </row>
    <row r="205" spans="1:7" x14ac:dyDescent="0.2">
      <c r="A205" s="25" t="s">
        <v>16</v>
      </c>
      <c r="B205" s="3">
        <v>12</v>
      </c>
      <c r="C205" s="3">
        <v>1</v>
      </c>
      <c r="D205" s="1">
        <v>311029</v>
      </c>
      <c r="E205" s="1">
        <v>228796.15</v>
      </c>
      <c r="F205" s="1">
        <f>SUM(D205-E205)</f>
        <v>82232.850000000006</v>
      </c>
      <c r="G205" s="1">
        <v>21380.54</v>
      </c>
    </row>
    <row r="206" spans="1:7" x14ac:dyDescent="0.2">
      <c r="A206" s="25" t="s">
        <v>17</v>
      </c>
      <c r="B206" s="3">
        <v>96</v>
      </c>
      <c r="C206" s="3">
        <v>2</v>
      </c>
      <c r="D206" s="1">
        <v>1924341</v>
      </c>
      <c r="E206" s="1">
        <v>1446113.5</v>
      </c>
      <c r="F206" s="1">
        <f>SUM(D206-E206)</f>
        <v>478227.5</v>
      </c>
      <c r="G206" s="1">
        <v>86080.95</v>
      </c>
    </row>
    <row r="207" spans="1:7" x14ac:dyDescent="0.2">
      <c r="A207" s="25" t="s">
        <v>14</v>
      </c>
      <c r="B207" s="5">
        <v>676</v>
      </c>
      <c r="C207" s="5">
        <v>16</v>
      </c>
      <c r="D207" s="7">
        <v>60435376.700000003</v>
      </c>
      <c r="E207" s="7">
        <v>43947011.600000001</v>
      </c>
      <c r="F207" s="7">
        <f>SUM(D207-E207)</f>
        <v>16488365.100000001</v>
      </c>
      <c r="G207" s="7">
        <v>5358718.66</v>
      </c>
    </row>
    <row r="208" spans="1:7" x14ac:dyDescent="0.2">
      <c r="A208" s="29" t="s">
        <v>15</v>
      </c>
      <c r="B208" s="29">
        <f t="shared" ref="B208:G208" si="26">SUM(B203:B207)</f>
        <v>935</v>
      </c>
      <c r="C208" s="29">
        <f t="shared" si="26"/>
        <v>70</v>
      </c>
      <c r="D208" s="48">
        <f t="shared" si="26"/>
        <v>66498251.200000003</v>
      </c>
      <c r="E208" s="48">
        <f t="shared" si="26"/>
        <v>48222509.799999997</v>
      </c>
      <c r="F208" s="48">
        <f t="shared" si="26"/>
        <v>18275741.400000002</v>
      </c>
      <c r="G208" s="48">
        <f t="shared" si="26"/>
        <v>5785178.2999999998</v>
      </c>
    </row>
    <row r="209" spans="1:7" x14ac:dyDescent="0.2">
      <c r="A209" s="31"/>
      <c r="B209" s="31"/>
      <c r="C209" s="31"/>
      <c r="D209" s="50"/>
      <c r="E209" s="50"/>
      <c r="F209" s="50"/>
      <c r="G209" s="50"/>
    </row>
    <row r="210" spans="1:7" ht="13.5" thickBot="1" x14ac:dyDescent="0.25">
      <c r="A210" s="23" t="s">
        <v>43</v>
      </c>
      <c r="B210" s="23"/>
      <c r="C210" s="31"/>
      <c r="D210" s="50"/>
      <c r="E210" s="50"/>
      <c r="F210" s="50"/>
      <c r="G210" s="50"/>
    </row>
    <row r="211" spans="1:7" ht="13.5" thickTop="1" x14ac:dyDescent="0.2">
      <c r="A211" s="32" t="s">
        <v>1</v>
      </c>
      <c r="B211" s="33" t="s">
        <v>2</v>
      </c>
      <c r="C211" s="33" t="s">
        <v>2</v>
      </c>
      <c r="D211" s="51" t="s">
        <v>7</v>
      </c>
      <c r="E211" s="51" t="s">
        <v>7</v>
      </c>
      <c r="F211" s="51" t="s">
        <v>5</v>
      </c>
      <c r="G211" s="52" t="s">
        <v>10</v>
      </c>
    </row>
    <row r="212" spans="1:7" ht="13.5" thickBot="1" x14ac:dyDescent="0.25">
      <c r="A212" s="35" t="s">
        <v>0</v>
      </c>
      <c r="B212" s="36" t="s">
        <v>3</v>
      </c>
      <c r="C212" s="36" t="s">
        <v>4</v>
      </c>
      <c r="D212" s="53" t="s">
        <v>8</v>
      </c>
      <c r="E212" s="53" t="s">
        <v>9</v>
      </c>
      <c r="F212" s="53" t="s">
        <v>6</v>
      </c>
      <c r="G212" s="54" t="s">
        <v>11</v>
      </c>
    </row>
    <row r="213" spans="1:7" ht="13.5" thickTop="1" x14ac:dyDescent="0.2">
      <c r="A213" s="25" t="s">
        <v>12</v>
      </c>
      <c r="B213" s="5">
        <v>99</v>
      </c>
      <c r="C213" s="5">
        <v>32</v>
      </c>
      <c r="D213" s="7">
        <v>2811912</v>
      </c>
      <c r="E213" s="7">
        <v>1949105.6</v>
      </c>
      <c r="F213" s="7">
        <f>SUM(D213-E213)</f>
        <v>862806.39999999991</v>
      </c>
      <c r="G213" s="7">
        <v>224329.66</v>
      </c>
    </row>
    <row r="214" spans="1:7" x14ac:dyDescent="0.2">
      <c r="A214" s="25" t="s">
        <v>13</v>
      </c>
      <c r="B214" s="5">
        <v>14</v>
      </c>
      <c r="C214" s="5">
        <v>5</v>
      </c>
      <c r="D214" s="7">
        <v>91120</v>
      </c>
      <c r="E214" s="7">
        <v>73214</v>
      </c>
      <c r="F214" s="7">
        <f>SUM(D214-E214)</f>
        <v>17906</v>
      </c>
      <c r="G214" s="7">
        <v>4655.5600000000004</v>
      </c>
    </row>
    <row r="215" spans="1:7" x14ac:dyDescent="0.2">
      <c r="A215" s="25" t="s">
        <v>16</v>
      </c>
      <c r="B215" s="5">
        <v>6</v>
      </c>
      <c r="C215" s="5">
        <v>1</v>
      </c>
      <c r="D215" s="7">
        <v>41001</v>
      </c>
      <c r="E215" s="7">
        <v>23691.05</v>
      </c>
      <c r="F215" s="7">
        <f>SUM(D215-E215)</f>
        <v>17309.95</v>
      </c>
      <c r="G215" s="7">
        <v>4500.59</v>
      </c>
    </row>
    <row r="216" spans="1:7" x14ac:dyDescent="0.2">
      <c r="A216" s="25" t="s">
        <v>14</v>
      </c>
      <c r="B216" s="5">
        <v>183</v>
      </c>
      <c r="C216" s="5">
        <v>5</v>
      </c>
      <c r="D216" s="7">
        <v>10714266</v>
      </c>
      <c r="E216" s="7">
        <v>7671286</v>
      </c>
      <c r="F216" s="7">
        <f>SUM(D216-E216)</f>
        <v>3042980</v>
      </c>
      <c r="G216" s="7">
        <v>988968.5</v>
      </c>
    </row>
    <row r="217" spans="1:7" x14ac:dyDescent="0.2">
      <c r="A217" s="29" t="s">
        <v>15</v>
      </c>
      <c r="B217" s="29">
        <f t="shared" ref="B217:G217" si="27">SUM(B213:B216)</f>
        <v>302</v>
      </c>
      <c r="C217" s="29">
        <f t="shared" si="27"/>
        <v>43</v>
      </c>
      <c r="D217" s="48">
        <f t="shared" si="27"/>
        <v>13658299</v>
      </c>
      <c r="E217" s="48">
        <f t="shared" si="27"/>
        <v>9717296.6500000004</v>
      </c>
      <c r="F217" s="48">
        <f t="shared" si="27"/>
        <v>3941002.3499999996</v>
      </c>
      <c r="G217" s="48">
        <f t="shared" si="27"/>
        <v>1222454.31</v>
      </c>
    </row>
    <row r="218" spans="1:7" x14ac:dyDescent="0.2">
      <c r="A218" s="31"/>
      <c r="B218" s="31"/>
      <c r="C218" s="31"/>
      <c r="D218" s="50"/>
      <c r="E218" s="50"/>
      <c r="F218" s="50"/>
      <c r="G218" s="50"/>
    </row>
    <row r="219" spans="1:7" ht="13.5" thickBot="1" x14ac:dyDescent="0.25">
      <c r="A219" s="23" t="s">
        <v>44</v>
      </c>
      <c r="B219" s="23"/>
      <c r="C219" s="31"/>
      <c r="D219" s="50"/>
      <c r="E219" s="50"/>
      <c r="F219" s="50"/>
      <c r="G219" s="50"/>
    </row>
    <row r="220" spans="1:7" ht="13.5" thickTop="1" x14ac:dyDescent="0.2">
      <c r="A220" s="32" t="s">
        <v>1</v>
      </c>
      <c r="B220" s="33" t="s">
        <v>2</v>
      </c>
      <c r="C220" s="33" t="s">
        <v>2</v>
      </c>
      <c r="D220" s="51" t="s">
        <v>7</v>
      </c>
      <c r="E220" s="51" t="s">
        <v>7</v>
      </c>
      <c r="F220" s="51" t="s">
        <v>5</v>
      </c>
      <c r="G220" s="52" t="s">
        <v>10</v>
      </c>
    </row>
    <row r="221" spans="1:7" ht="13.5" thickBot="1" x14ac:dyDescent="0.25">
      <c r="A221" s="35" t="s">
        <v>0</v>
      </c>
      <c r="B221" s="36" t="s">
        <v>3</v>
      </c>
      <c r="C221" s="36" t="s">
        <v>4</v>
      </c>
      <c r="D221" s="53" t="s">
        <v>8</v>
      </c>
      <c r="E221" s="53" t="s">
        <v>9</v>
      </c>
      <c r="F221" s="53" t="s">
        <v>6</v>
      </c>
      <c r="G221" s="54" t="s">
        <v>11</v>
      </c>
    </row>
    <row r="222" spans="1:7" ht="13.5" thickTop="1" x14ac:dyDescent="0.2">
      <c r="A222" s="25" t="s">
        <v>12</v>
      </c>
      <c r="B222" s="5">
        <v>6</v>
      </c>
      <c r="C222" s="5">
        <v>2</v>
      </c>
      <c r="D222" s="7">
        <v>267294</v>
      </c>
      <c r="E222" s="7">
        <v>158395.25</v>
      </c>
      <c r="F222" s="7">
        <f>SUM(D222-E222)</f>
        <v>108898.75</v>
      </c>
      <c r="G222" s="7">
        <v>28313.68</v>
      </c>
    </row>
    <row r="223" spans="1:7" x14ac:dyDescent="0.2">
      <c r="A223" s="25" t="s">
        <v>13</v>
      </c>
      <c r="B223" s="5">
        <v>9</v>
      </c>
      <c r="C223" s="5">
        <v>3</v>
      </c>
      <c r="D223" s="7">
        <v>322332</v>
      </c>
      <c r="E223" s="7">
        <v>206721.3</v>
      </c>
      <c r="F223" s="7">
        <f>SUM(D223-E223)</f>
        <v>115610.70000000001</v>
      </c>
      <c r="G223" s="7">
        <v>30058.78</v>
      </c>
    </row>
    <row r="224" spans="1:7" x14ac:dyDescent="0.2">
      <c r="A224" s="29" t="s">
        <v>15</v>
      </c>
      <c r="B224" s="29">
        <f t="shared" ref="B224:G224" si="28">SUM(B222:B223)</f>
        <v>15</v>
      </c>
      <c r="C224" s="29">
        <f t="shared" si="28"/>
        <v>5</v>
      </c>
      <c r="D224" s="48">
        <f t="shared" si="28"/>
        <v>589626</v>
      </c>
      <c r="E224" s="48">
        <f t="shared" si="28"/>
        <v>365116.55</v>
      </c>
      <c r="F224" s="48">
        <f t="shared" si="28"/>
        <v>224509.45</v>
      </c>
      <c r="G224" s="48">
        <f t="shared" si="28"/>
        <v>58372.46</v>
      </c>
    </row>
    <row r="225" spans="1:7" x14ac:dyDescent="0.2">
      <c r="A225" s="31"/>
      <c r="B225" s="31"/>
      <c r="C225" s="31"/>
      <c r="D225" s="50"/>
      <c r="E225" s="50"/>
      <c r="F225" s="50"/>
      <c r="G225" s="50"/>
    </row>
    <row r="226" spans="1:7" ht="13.5" thickBot="1" x14ac:dyDescent="0.25">
      <c r="A226" s="23" t="s">
        <v>45</v>
      </c>
      <c r="B226" s="23"/>
      <c r="C226" s="31"/>
      <c r="D226" s="50"/>
      <c r="E226" s="50"/>
      <c r="F226" s="50"/>
      <c r="G226" s="50"/>
    </row>
    <row r="227" spans="1:7" ht="13.5" thickTop="1" x14ac:dyDescent="0.2">
      <c r="A227" s="32" t="s">
        <v>1</v>
      </c>
      <c r="B227" s="33" t="s">
        <v>2</v>
      </c>
      <c r="C227" s="33" t="s">
        <v>2</v>
      </c>
      <c r="D227" s="51" t="s">
        <v>7</v>
      </c>
      <c r="E227" s="51" t="s">
        <v>7</v>
      </c>
      <c r="F227" s="51" t="s">
        <v>5</v>
      </c>
      <c r="G227" s="52" t="s">
        <v>10</v>
      </c>
    </row>
    <row r="228" spans="1:7" ht="13.5" thickBot="1" x14ac:dyDescent="0.25">
      <c r="A228" s="35" t="s">
        <v>0</v>
      </c>
      <c r="B228" s="36" t="s">
        <v>3</v>
      </c>
      <c r="C228" s="36" t="s">
        <v>4</v>
      </c>
      <c r="D228" s="53" t="s">
        <v>8</v>
      </c>
      <c r="E228" s="53" t="s">
        <v>9</v>
      </c>
      <c r="F228" s="53" t="s">
        <v>6</v>
      </c>
      <c r="G228" s="54" t="s">
        <v>11</v>
      </c>
    </row>
    <row r="229" spans="1:7" ht="13.5" thickTop="1" x14ac:dyDescent="0.2">
      <c r="A229" s="25" t="s">
        <v>12</v>
      </c>
      <c r="B229" s="5">
        <v>137</v>
      </c>
      <c r="C229" s="5">
        <v>44</v>
      </c>
      <c r="D229" s="7">
        <v>6581986</v>
      </c>
      <c r="E229" s="7">
        <v>4555434.95</v>
      </c>
      <c r="F229" s="7">
        <f>SUM(D229-E229)</f>
        <v>2026551.0499999998</v>
      </c>
      <c r="G229" s="7">
        <v>526903.27</v>
      </c>
    </row>
    <row r="230" spans="1:7" x14ac:dyDescent="0.2">
      <c r="A230" s="25" t="s">
        <v>13</v>
      </c>
      <c r="B230" s="5">
        <v>79</v>
      </c>
      <c r="C230" s="5">
        <v>27</v>
      </c>
      <c r="D230" s="7">
        <v>3372440</v>
      </c>
      <c r="E230" s="7">
        <v>2385284.4</v>
      </c>
      <c r="F230" s="7">
        <f>SUM(D230-E230)</f>
        <v>987155.60000000009</v>
      </c>
      <c r="G230" s="7">
        <v>256660.46</v>
      </c>
    </row>
    <row r="231" spans="1:7" x14ac:dyDescent="0.2">
      <c r="A231" s="25" t="s">
        <v>16</v>
      </c>
      <c r="B231" s="5">
        <v>3</v>
      </c>
      <c r="C231" s="5">
        <v>1</v>
      </c>
      <c r="D231" s="7">
        <v>80970</v>
      </c>
      <c r="E231" s="7">
        <v>49179.199999999997</v>
      </c>
      <c r="F231" s="7">
        <f>SUM(D231-E231)</f>
        <v>31790.800000000003</v>
      </c>
      <c r="G231" s="7">
        <v>8265.61</v>
      </c>
    </row>
    <row r="232" spans="1:7" x14ac:dyDescent="0.2">
      <c r="A232" s="25" t="s">
        <v>17</v>
      </c>
      <c r="B232" s="5"/>
      <c r="C232" s="5"/>
      <c r="D232" s="7"/>
      <c r="E232" s="7"/>
      <c r="F232" s="7">
        <f>SUM(D232-E232)</f>
        <v>0</v>
      </c>
      <c r="G232" s="7"/>
    </row>
    <row r="233" spans="1:7" x14ac:dyDescent="0.2">
      <c r="A233" s="25" t="s">
        <v>14</v>
      </c>
      <c r="B233" s="5">
        <v>481</v>
      </c>
      <c r="C233" s="5">
        <v>11</v>
      </c>
      <c r="D233" s="7">
        <v>53285168</v>
      </c>
      <c r="E233" s="7">
        <v>38568700.899999999</v>
      </c>
      <c r="F233" s="7">
        <f>SUM(D233-E233)</f>
        <v>14716467.100000001</v>
      </c>
      <c r="G233" s="7">
        <v>4782851.8099999996</v>
      </c>
    </row>
    <row r="234" spans="1:7" x14ac:dyDescent="0.2">
      <c r="A234" s="29" t="s">
        <v>15</v>
      </c>
      <c r="B234" s="29">
        <f t="shared" ref="B234:G234" si="29">SUM(B229:B233)</f>
        <v>700</v>
      </c>
      <c r="C234" s="29">
        <f t="shared" si="29"/>
        <v>83</v>
      </c>
      <c r="D234" s="48">
        <f t="shared" si="29"/>
        <v>63320564</v>
      </c>
      <c r="E234" s="48">
        <f t="shared" si="29"/>
        <v>45558599.449999996</v>
      </c>
      <c r="F234" s="48">
        <f t="shared" si="29"/>
        <v>17761964.550000001</v>
      </c>
      <c r="G234" s="48">
        <f t="shared" si="29"/>
        <v>5574681.1499999994</v>
      </c>
    </row>
    <row r="235" spans="1:7" x14ac:dyDescent="0.2">
      <c r="A235" s="31"/>
      <c r="B235" s="31"/>
      <c r="C235" s="31"/>
      <c r="D235" s="50"/>
      <c r="E235" s="50"/>
      <c r="F235" s="50"/>
      <c r="G235" s="50"/>
    </row>
    <row r="236" spans="1:7" ht="13.5" thickBot="1" x14ac:dyDescent="0.25">
      <c r="A236" s="23" t="s">
        <v>46</v>
      </c>
      <c r="B236" s="23"/>
      <c r="C236" s="31"/>
      <c r="D236" s="50"/>
      <c r="E236" s="50"/>
      <c r="F236" s="50"/>
      <c r="G236" s="50"/>
    </row>
    <row r="237" spans="1:7" ht="13.5" thickTop="1" x14ac:dyDescent="0.2">
      <c r="A237" s="32" t="s">
        <v>1</v>
      </c>
      <c r="B237" s="33" t="s">
        <v>2</v>
      </c>
      <c r="C237" s="33" t="s">
        <v>2</v>
      </c>
      <c r="D237" s="51" t="s">
        <v>7</v>
      </c>
      <c r="E237" s="51" t="s">
        <v>7</v>
      </c>
      <c r="F237" s="51" t="s">
        <v>5</v>
      </c>
      <c r="G237" s="52" t="s">
        <v>10</v>
      </c>
    </row>
    <row r="238" spans="1:7" ht="13.5" thickBot="1" x14ac:dyDescent="0.25">
      <c r="A238" s="35" t="s">
        <v>0</v>
      </c>
      <c r="B238" s="36" t="s">
        <v>3</v>
      </c>
      <c r="C238" s="36" t="s">
        <v>4</v>
      </c>
      <c r="D238" s="53" t="s">
        <v>8</v>
      </c>
      <c r="E238" s="53" t="s">
        <v>9</v>
      </c>
      <c r="F238" s="53" t="s">
        <v>6</v>
      </c>
      <c r="G238" s="54" t="s">
        <v>11</v>
      </c>
    </row>
    <row r="239" spans="1:7" ht="13.5" thickTop="1" x14ac:dyDescent="0.2">
      <c r="A239" s="25" t="s">
        <v>12</v>
      </c>
      <c r="B239" s="5">
        <v>18</v>
      </c>
      <c r="C239" s="5">
        <v>6</v>
      </c>
      <c r="D239" s="7">
        <v>753085</v>
      </c>
      <c r="E239" s="7">
        <v>531429.4</v>
      </c>
      <c r="F239" s="7">
        <f>SUM(D239-E239)</f>
        <v>221655.59999999998</v>
      </c>
      <c r="G239" s="7">
        <v>57630.46</v>
      </c>
    </row>
    <row r="240" spans="1:7" x14ac:dyDescent="0.2">
      <c r="A240" s="25" t="s">
        <v>13</v>
      </c>
      <c r="B240" s="5">
        <v>9</v>
      </c>
      <c r="C240" s="5">
        <v>3</v>
      </c>
      <c r="D240" s="7">
        <v>207377</v>
      </c>
      <c r="E240" s="7">
        <v>134333.75</v>
      </c>
      <c r="F240" s="7">
        <f>SUM(D240-E240)</f>
        <v>73043.25</v>
      </c>
      <c r="G240" s="7">
        <v>18991.25</v>
      </c>
    </row>
    <row r="241" spans="1:7" x14ac:dyDescent="0.2">
      <c r="A241" s="25" t="s">
        <v>14</v>
      </c>
      <c r="B241" s="5">
        <v>326</v>
      </c>
      <c r="C241" s="5">
        <v>9</v>
      </c>
      <c r="D241" s="7">
        <v>19993621</v>
      </c>
      <c r="E241" s="7">
        <v>14426696.949999999</v>
      </c>
      <c r="F241" s="7">
        <f>SUM(D241-E241)</f>
        <v>5566924.0500000007</v>
      </c>
      <c r="G241" s="7">
        <v>1809250.32</v>
      </c>
    </row>
    <row r="242" spans="1:7" x14ac:dyDescent="0.2">
      <c r="A242" s="29" t="s">
        <v>15</v>
      </c>
      <c r="B242" s="29">
        <f t="shared" ref="B242:G242" si="30">SUM(B239:B241)</f>
        <v>353</v>
      </c>
      <c r="C242" s="29">
        <f t="shared" si="30"/>
        <v>18</v>
      </c>
      <c r="D242" s="48">
        <f t="shared" si="30"/>
        <v>20954083</v>
      </c>
      <c r="E242" s="48">
        <f t="shared" si="30"/>
        <v>15092460.1</v>
      </c>
      <c r="F242" s="48">
        <f t="shared" si="30"/>
        <v>5861622.9000000004</v>
      </c>
      <c r="G242" s="48">
        <f t="shared" si="30"/>
        <v>1885872.03</v>
      </c>
    </row>
    <row r="243" spans="1:7" x14ac:dyDescent="0.2">
      <c r="A243" s="31"/>
      <c r="B243" s="31"/>
      <c r="C243" s="31"/>
      <c r="D243" s="50"/>
      <c r="E243" s="50"/>
      <c r="F243" s="50"/>
      <c r="G243" s="50"/>
    </row>
    <row r="244" spans="1:7" ht="13.5" thickBot="1" x14ac:dyDescent="0.25">
      <c r="A244" s="23" t="s">
        <v>47</v>
      </c>
      <c r="B244" s="23"/>
      <c r="C244" s="31"/>
      <c r="D244" s="50"/>
      <c r="E244" s="50"/>
      <c r="F244" s="50"/>
      <c r="G244" s="50"/>
    </row>
    <row r="245" spans="1:7" ht="13.5" thickTop="1" x14ac:dyDescent="0.2">
      <c r="A245" s="32" t="s">
        <v>1</v>
      </c>
      <c r="B245" s="33" t="s">
        <v>2</v>
      </c>
      <c r="C245" s="33" t="s">
        <v>2</v>
      </c>
      <c r="D245" s="51" t="s">
        <v>7</v>
      </c>
      <c r="E245" s="51" t="s">
        <v>7</v>
      </c>
      <c r="F245" s="51" t="s">
        <v>5</v>
      </c>
      <c r="G245" s="52" t="s">
        <v>10</v>
      </c>
    </row>
    <row r="246" spans="1:7" ht="13.5" thickBot="1" x14ac:dyDescent="0.25">
      <c r="A246" s="35" t="s">
        <v>0</v>
      </c>
      <c r="B246" s="36" t="s">
        <v>3</v>
      </c>
      <c r="C246" s="36" t="s">
        <v>4</v>
      </c>
      <c r="D246" s="53" t="s">
        <v>8</v>
      </c>
      <c r="E246" s="53" t="s">
        <v>9</v>
      </c>
      <c r="F246" s="53" t="s">
        <v>6</v>
      </c>
      <c r="G246" s="54" t="s">
        <v>11</v>
      </c>
    </row>
    <row r="247" spans="1:7" ht="13.5" thickTop="1" x14ac:dyDescent="0.2">
      <c r="A247" s="25" t="s">
        <v>12</v>
      </c>
      <c r="B247" s="5">
        <v>32</v>
      </c>
      <c r="C247" s="5">
        <v>11</v>
      </c>
      <c r="D247" s="7">
        <v>775988</v>
      </c>
      <c r="E247" s="7">
        <v>554389.1</v>
      </c>
      <c r="F247" s="7">
        <f>SUM(D247-E247)</f>
        <v>221598.90000000002</v>
      </c>
      <c r="G247" s="7">
        <v>57615.71</v>
      </c>
    </row>
    <row r="248" spans="1:7" x14ac:dyDescent="0.2">
      <c r="A248" s="25" t="s">
        <v>13</v>
      </c>
      <c r="B248" s="5">
        <v>24</v>
      </c>
      <c r="C248" s="5">
        <v>8</v>
      </c>
      <c r="D248" s="7">
        <v>221826.35</v>
      </c>
      <c r="E248" s="7">
        <v>163697.65</v>
      </c>
      <c r="F248" s="7">
        <f>SUM(D248-E248)</f>
        <v>58128.700000000012</v>
      </c>
      <c r="G248" s="7">
        <v>15113.46</v>
      </c>
    </row>
    <row r="249" spans="1:7" x14ac:dyDescent="0.2">
      <c r="A249" s="25" t="s">
        <v>14</v>
      </c>
      <c r="B249" s="5">
        <v>543</v>
      </c>
      <c r="C249" s="5">
        <v>13</v>
      </c>
      <c r="D249" s="7">
        <v>38033155.25</v>
      </c>
      <c r="E249" s="7">
        <v>27502614.5</v>
      </c>
      <c r="F249" s="7">
        <f>SUM(D249-E249)</f>
        <v>10530540.75</v>
      </c>
      <c r="G249" s="7">
        <v>3422425.74</v>
      </c>
    </row>
    <row r="250" spans="1:7" x14ac:dyDescent="0.2">
      <c r="A250" s="29" t="s">
        <v>15</v>
      </c>
      <c r="B250" s="29">
        <f t="shared" ref="B250:G250" si="31">SUM(B247:B249)</f>
        <v>599</v>
      </c>
      <c r="C250" s="29">
        <f t="shared" si="31"/>
        <v>32</v>
      </c>
      <c r="D250" s="48">
        <f t="shared" si="31"/>
        <v>39030969.600000001</v>
      </c>
      <c r="E250" s="48">
        <f t="shared" si="31"/>
        <v>28220701.25</v>
      </c>
      <c r="F250" s="48">
        <f t="shared" si="31"/>
        <v>10810268.35</v>
      </c>
      <c r="G250" s="48">
        <f t="shared" si="31"/>
        <v>3495154.91</v>
      </c>
    </row>
    <row r="251" spans="1:7" x14ac:dyDescent="0.2">
      <c r="A251" s="31"/>
      <c r="B251" s="31"/>
      <c r="C251" s="31"/>
      <c r="D251" s="50"/>
      <c r="E251" s="50"/>
      <c r="F251" s="50"/>
      <c r="G251" s="50"/>
    </row>
    <row r="252" spans="1:7" ht="13.5" thickBot="1" x14ac:dyDescent="0.25">
      <c r="A252" s="23" t="s">
        <v>48</v>
      </c>
      <c r="B252" s="23"/>
      <c r="C252" s="31"/>
      <c r="D252" s="50"/>
      <c r="E252" s="50"/>
      <c r="F252" s="50"/>
      <c r="G252" s="50"/>
    </row>
    <row r="253" spans="1:7" ht="13.5" thickTop="1" x14ac:dyDescent="0.2">
      <c r="A253" s="32" t="s">
        <v>1</v>
      </c>
      <c r="B253" s="33" t="s">
        <v>2</v>
      </c>
      <c r="C253" s="33" t="s">
        <v>2</v>
      </c>
      <c r="D253" s="51" t="s">
        <v>7</v>
      </c>
      <c r="E253" s="51" t="s">
        <v>7</v>
      </c>
      <c r="F253" s="51" t="s">
        <v>5</v>
      </c>
      <c r="G253" s="52" t="s">
        <v>10</v>
      </c>
    </row>
    <row r="254" spans="1:7" ht="13.5" thickBot="1" x14ac:dyDescent="0.25">
      <c r="A254" s="35" t="s">
        <v>0</v>
      </c>
      <c r="B254" s="36" t="s">
        <v>3</v>
      </c>
      <c r="C254" s="36" t="s">
        <v>4</v>
      </c>
      <c r="D254" s="53" t="s">
        <v>8</v>
      </c>
      <c r="E254" s="53" t="s">
        <v>9</v>
      </c>
      <c r="F254" s="53" t="s">
        <v>6</v>
      </c>
      <c r="G254" s="54" t="s">
        <v>11</v>
      </c>
    </row>
    <row r="255" spans="1:7" ht="13.5" thickTop="1" x14ac:dyDescent="0.2">
      <c r="A255" s="25" t="s">
        <v>12</v>
      </c>
      <c r="B255" s="5">
        <v>13</v>
      </c>
      <c r="C255" s="5">
        <v>4</v>
      </c>
      <c r="D255" s="7">
        <v>579177</v>
      </c>
      <c r="E255" s="7">
        <v>406461.4</v>
      </c>
      <c r="F255" s="7">
        <f>SUM(D255-E255)</f>
        <v>172715.59999999998</v>
      </c>
      <c r="G255" s="7">
        <v>44906.06</v>
      </c>
    </row>
    <row r="256" spans="1:7" x14ac:dyDescent="0.2">
      <c r="A256" s="25" t="s">
        <v>13</v>
      </c>
      <c r="B256" s="5">
        <v>10</v>
      </c>
      <c r="C256" s="5">
        <v>3</v>
      </c>
      <c r="D256" s="7">
        <v>178980</v>
      </c>
      <c r="E256" s="7">
        <v>107729.35</v>
      </c>
      <c r="F256" s="7">
        <f>SUM(D256-E256)</f>
        <v>71250.649999999994</v>
      </c>
      <c r="G256" s="7">
        <v>18525.169999999998</v>
      </c>
    </row>
    <row r="257" spans="1:7" x14ac:dyDescent="0.2">
      <c r="A257" s="25" t="s">
        <v>14</v>
      </c>
      <c r="B257" s="5">
        <v>72</v>
      </c>
      <c r="C257" s="5">
        <v>2</v>
      </c>
      <c r="D257" s="7">
        <v>4959284</v>
      </c>
      <c r="E257" s="7">
        <v>3459242.65</v>
      </c>
      <c r="F257" s="7">
        <f>SUM(D257-E257)</f>
        <v>1500041.35</v>
      </c>
      <c r="G257" s="7">
        <v>487513.35</v>
      </c>
    </row>
    <row r="258" spans="1:7" x14ac:dyDescent="0.2">
      <c r="A258" s="29" t="s">
        <v>15</v>
      </c>
      <c r="B258" s="29">
        <f t="shared" ref="B258:G258" si="32">SUM(B255:B257)</f>
        <v>95</v>
      </c>
      <c r="C258" s="29">
        <f t="shared" si="32"/>
        <v>9</v>
      </c>
      <c r="D258" s="48">
        <f t="shared" si="32"/>
        <v>5717441</v>
      </c>
      <c r="E258" s="48">
        <f t="shared" si="32"/>
        <v>3973433.4</v>
      </c>
      <c r="F258" s="48">
        <f t="shared" si="32"/>
        <v>1744007.6</v>
      </c>
      <c r="G258" s="48">
        <f t="shared" si="32"/>
        <v>550944.57999999996</v>
      </c>
    </row>
    <row r="259" spans="1:7" x14ac:dyDescent="0.2">
      <c r="A259" s="13"/>
      <c r="B259" s="13"/>
      <c r="C259" s="13"/>
      <c r="D259" s="39"/>
      <c r="E259" s="39"/>
      <c r="F259" s="39"/>
      <c r="G259" s="39"/>
    </row>
    <row r="260" spans="1:7" ht="15.75" x14ac:dyDescent="0.25">
      <c r="A260" s="83" t="s">
        <v>49</v>
      </c>
      <c r="B260" s="83"/>
      <c r="C260" s="83"/>
      <c r="D260" s="83"/>
      <c r="E260" s="83"/>
      <c r="F260" s="39"/>
      <c r="G260" s="39"/>
    </row>
    <row r="261" spans="1:7" ht="16.5" thickBot="1" x14ac:dyDescent="0.3">
      <c r="A261" s="17"/>
      <c r="B261" s="17"/>
      <c r="C261" s="17"/>
      <c r="D261" s="55"/>
      <c r="E261" s="55"/>
      <c r="F261" s="39"/>
      <c r="G261" s="39"/>
    </row>
    <row r="262" spans="1:7" ht="13.5" thickTop="1" x14ac:dyDescent="0.2">
      <c r="A262" s="84" t="s">
        <v>54</v>
      </c>
      <c r="B262" s="86" t="s">
        <v>67</v>
      </c>
      <c r="C262" s="88" t="s">
        <v>68</v>
      </c>
      <c r="D262" s="78" t="s">
        <v>65</v>
      </c>
      <c r="E262" s="78" t="s">
        <v>64</v>
      </c>
      <c r="F262" s="78" t="s">
        <v>62</v>
      </c>
      <c r="G262" s="80" t="s">
        <v>63</v>
      </c>
    </row>
    <row r="263" spans="1:7" ht="13.5" thickBot="1" x14ac:dyDescent="0.25">
      <c r="A263" s="85"/>
      <c r="B263" s="87"/>
      <c r="C263" s="89"/>
      <c r="D263" s="79"/>
      <c r="E263" s="79"/>
      <c r="F263" s="79"/>
      <c r="G263" s="81"/>
    </row>
    <row r="264" spans="1:7" ht="13.5" thickTop="1" x14ac:dyDescent="0.2">
      <c r="A264" s="8"/>
      <c r="B264" s="8"/>
      <c r="C264" s="8"/>
      <c r="D264" s="39"/>
      <c r="E264" s="39"/>
      <c r="F264" s="39"/>
      <c r="G264" s="39"/>
    </row>
    <row r="265" spans="1:7" x14ac:dyDescent="0.2">
      <c r="A265" s="12" t="s">
        <v>12</v>
      </c>
      <c r="B265" s="40">
        <f>SUMIF($A$1:$A$258,"TYPE 1",$B$1:$B$258)</f>
        <v>2437</v>
      </c>
      <c r="C265" s="40">
        <f>SUMIF($A$1:$A$258,"TYPE 1",$C$1:$C$258)</f>
        <v>829</v>
      </c>
      <c r="D265" s="39">
        <f>SUMIF($A$1:$A$258,"TYPE 1",$D$1:$D$258)</f>
        <v>91300193.599999994</v>
      </c>
      <c r="E265" s="39">
        <f>SUMIF($A$1:$A$258,"TYPE 1",$E$1:$E$258)</f>
        <v>62660422.849999994</v>
      </c>
      <c r="F265" s="39">
        <f>SUMIF($A$1:$A$258,"TYPE 1",$F$1:$F$258)</f>
        <v>28639770.750000007</v>
      </c>
      <c r="G265" s="39">
        <f>SUMIF($A$1:$A$258,"TYPE 1",$G$1:$G$258)</f>
        <v>7446340.4299999988</v>
      </c>
    </row>
    <row r="266" spans="1:7" x14ac:dyDescent="0.2">
      <c r="A266" s="12" t="s">
        <v>13</v>
      </c>
      <c r="B266" s="40">
        <f>SUMIF($A$1:$A$258,"TYPE 2",$B$1:$B$258)</f>
        <v>1131</v>
      </c>
      <c r="C266" s="40">
        <f>SUMIF($A$1:$A$258,"TYPE 2",$C$1:$C$258)</f>
        <v>397</v>
      </c>
      <c r="D266" s="39">
        <f>SUMIF($A$1:$A$258,"TYPE 2",$D$1:$D$258)</f>
        <v>34565550.5</v>
      </c>
      <c r="E266" s="39">
        <f>SUMIF($A$1:$A$258,"TYPE 2",$E$1:$E$258)</f>
        <v>23600532.100000001</v>
      </c>
      <c r="F266" s="39">
        <f>SUMIF($A$1:$A$258,"TYPE 2",$F$1:$F$258)</f>
        <v>10965018.399999999</v>
      </c>
      <c r="G266" s="39">
        <f>SUMIF($A$1:$A$258,"TYPE 2",$G$1:$G$258)</f>
        <v>2850904.8200000008</v>
      </c>
    </row>
    <row r="267" spans="1:7" x14ac:dyDescent="0.2">
      <c r="A267" s="12" t="s">
        <v>16</v>
      </c>
      <c r="B267" s="40">
        <f>SUMIF($A$1:$A$258,"TYPE 3",$B$1:$B$258)</f>
        <v>46</v>
      </c>
      <c r="C267" s="40">
        <f>SUMIF($A$1:$A$258,"TYPE 3",$C$1:$C$258)</f>
        <v>7</v>
      </c>
      <c r="D267" s="39">
        <f>SUMIF($A$1:$A$258,"TYPE 3",$D$1:$D$258)</f>
        <v>1393046</v>
      </c>
      <c r="E267" s="39">
        <f>SUMIF($A$1:$A$258,"TYPE 3",$E$1:$E$258)</f>
        <v>921811.45000000007</v>
      </c>
      <c r="F267" s="39">
        <f>SUMIF($A$1:$A$258,"TYPE 3",$F$1:$F$258)</f>
        <v>471234.55000000005</v>
      </c>
      <c r="G267" s="39">
        <f>SUMIF($A$1:$A$258,"TYPE 3",$G$1:$G$258)</f>
        <v>122520.98999999998</v>
      </c>
    </row>
    <row r="268" spans="1:7" x14ac:dyDescent="0.2">
      <c r="A268" s="12" t="s">
        <v>17</v>
      </c>
      <c r="B268" s="40">
        <f>SUMIF($A$1:$A$258,"TYPE 4",$B$1:$B$258)</f>
        <v>1114</v>
      </c>
      <c r="C268" s="40">
        <f>SUMIF($A$1:$A$258,"TYPE 4",$C$1:$C$258)</f>
        <v>14</v>
      </c>
      <c r="D268" s="39">
        <f>SUMIF($A$1:$A$258,"TYPE 4",$D$1:$D$258)</f>
        <v>64173029.299999997</v>
      </c>
      <c r="E268" s="39">
        <f>SUMIF($A$1:$A$258,"TYPE 4",$E$1:$E$258)</f>
        <v>46991296.549999997</v>
      </c>
      <c r="F268" s="39">
        <f>SUMIF($A$1:$A$258,"TYPE 4",$F$1:$F$258)</f>
        <v>17181732.75</v>
      </c>
      <c r="G268" s="39">
        <f>SUMIF($A$1:$A$258,"TYPE 4",$G$1:$G$258)</f>
        <v>3092711.89</v>
      </c>
    </row>
    <row r="269" spans="1:7" x14ac:dyDescent="0.2">
      <c r="A269" s="12" t="s">
        <v>14</v>
      </c>
      <c r="B269" s="40">
        <f>SUMIF($A$1:$A$258,"TYPE 5",$B$1:$B$258)</f>
        <v>7344</v>
      </c>
      <c r="C269" s="40">
        <f>SUMIF($A$1:$A$258,"TYPE 5",$C$1:$C$258)</f>
        <v>191</v>
      </c>
      <c r="D269" s="39">
        <f>SUMIF($A$1:$A$258,"TYPE 5",$D$1:$D$258)</f>
        <v>570969948.0999999</v>
      </c>
      <c r="E269" s="39">
        <f>SUMIF($A$1:$A$258,"TYPE 5",$E$1:$E$258)</f>
        <v>412005993.29999995</v>
      </c>
      <c r="F269" s="39">
        <f>SUMIF($A$1:$A$258,"TYPE 5",$F$1:$F$258)</f>
        <v>158963954.79999998</v>
      </c>
      <c r="G269" s="39">
        <f>SUMIF($A$1:$A$258,"TYPE 5",$G$1:$G$258)</f>
        <v>51663285.240000002</v>
      </c>
    </row>
    <row r="270" spans="1:7" ht="13.5" thickBot="1" x14ac:dyDescent="0.25">
      <c r="A270" s="12" t="s">
        <v>15</v>
      </c>
      <c r="B270" s="76">
        <f t="shared" ref="B270:D270" si="33">SUM(B265:B269)</f>
        <v>12072</v>
      </c>
      <c r="C270" s="41">
        <f t="shared" si="33"/>
        <v>1438</v>
      </c>
      <c r="D270" s="56">
        <f t="shared" si="33"/>
        <v>762401767.49999988</v>
      </c>
      <c r="E270" s="56">
        <f>SUM(E265:E269)</f>
        <v>546180056.25</v>
      </c>
      <c r="F270" s="56">
        <f>SUM(F265:F269)</f>
        <v>216221711.25</v>
      </c>
      <c r="G270" s="56">
        <f>SUM(G265:G269)</f>
        <v>65175763.370000005</v>
      </c>
    </row>
    <row r="271" spans="1:7" ht="13.5" thickTop="1" x14ac:dyDescent="0.2">
      <c r="A271" s="82"/>
      <c r="B271" s="82"/>
      <c r="C271" s="82"/>
      <c r="D271" s="82"/>
      <c r="E271" s="47"/>
      <c r="F271" s="39"/>
      <c r="G271" s="39"/>
    </row>
    <row r="272" spans="1:7" x14ac:dyDescent="0.2">
      <c r="A272" s="12" t="s">
        <v>57</v>
      </c>
      <c r="B272" s="12"/>
      <c r="C272" s="12"/>
      <c r="D272" s="57"/>
      <c r="E272" s="47"/>
      <c r="F272" s="39"/>
      <c r="G272" s="39"/>
    </row>
    <row r="273" spans="1:7" x14ac:dyDescent="0.2">
      <c r="A273" s="8" t="s">
        <v>58</v>
      </c>
      <c r="B273" s="8"/>
      <c r="C273" s="8"/>
      <c r="D273" s="39"/>
      <c r="E273" s="39"/>
      <c r="F273" s="39"/>
      <c r="G273" s="39"/>
    </row>
    <row r="274" spans="1:7" x14ac:dyDescent="0.2">
      <c r="A274" s="8" t="s">
        <v>59</v>
      </c>
      <c r="B274" s="8"/>
      <c r="C274" s="8"/>
      <c r="D274" s="39"/>
      <c r="E274" s="39"/>
      <c r="F274" s="39"/>
      <c r="G274" s="39"/>
    </row>
    <row r="275" spans="1:7" x14ac:dyDescent="0.2">
      <c r="A275" s="8" t="s">
        <v>60</v>
      </c>
      <c r="B275" s="8"/>
      <c r="C275" s="8"/>
      <c r="D275" s="39"/>
      <c r="E275" s="39"/>
      <c r="F275" s="39"/>
      <c r="G275" s="39"/>
    </row>
    <row r="276" spans="1:7" x14ac:dyDescent="0.2">
      <c r="A276" s="8" t="s">
        <v>61</v>
      </c>
      <c r="B276" s="8"/>
      <c r="C276" s="8"/>
      <c r="D276" s="39"/>
      <c r="E276" s="39"/>
      <c r="F276" s="39"/>
      <c r="G276" s="39"/>
    </row>
  </sheetData>
  <mergeCells count="9">
    <mergeCell ref="F262:F263"/>
    <mergeCell ref="G262:G263"/>
    <mergeCell ref="A271:D271"/>
    <mergeCell ref="A260:E260"/>
    <mergeCell ref="A262:A263"/>
    <mergeCell ref="B262:B263"/>
    <mergeCell ref="C262:C263"/>
    <mergeCell ref="D262:D263"/>
    <mergeCell ref="E262:E263"/>
  </mergeCells>
  <phoneticPr fontId="4" type="noConversion"/>
  <pageMargins left="0.5" right="0.5" top="1" bottom="0.5" header="0.25" footer="0.25"/>
  <pageSetup orientation="portrait" r:id="rId1"/>
  <headerFooter>
    <oddHeader xml:space="preserve">&amp;C&amp;"Arial,Bold" LOUISIANA STATE POLICE GAMING ENFORCEMENT DIVISION    
QUARTERLY VIDEO GAMING REVENUE REPORT      
SECOND QUARTER FY 2022
OCTOBER - DECEMBER
</oddHeader>
    <oddFooter>&amp;CPage &amp;P of &amp;N&amp;Rprepared by LSP Gaming Audit</oddFooter>
  </headerFooter>
  <rowBreaks count="5" manualBreakCount="5">
    <brk id="50" max="16383" man="1"/>
    <brk id="99" max="16383" man="1"/>
    <brk id="148" max="16383" man="1"/>
    <brk id="199" max="16383" man="1"/>
    <brk id="25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6"/>
  <sheetViews>
    <sheetView view="pageLayout" topLeftCell="A252" zoomScale="156" zoomScaleNormal="100" zoomScalePageLayoutView="156" workbookViewId="0">
      <selection activeCell="B270" sqref="B270"/>
    </sheetView>
  </sheetViews>
  <sheetFormatPr defaultColWidth="9.140625" defaultRowHeight="12.75" x14ac:dyDescent="0.2"/>
  <cols>
    <col min="1" max="1" width="12" style="8" customWidth="1"/>
    <col min="2" max="2" width="9.140625" style="8" customWidth="1"/>
    <col min="3" max="3" width="6.42578125" style="8" customWidth="1"/>
    <col min="4" max="6" width="15.140625" style="39" bestFit="1" customWidth="1"/>
    <col min="7" max="7" width="14" style="39" bestFit="1" customWidth="1"/>
    <col min="8" max="8" width="14.28515625" style="8" customWidth="1"/>
    <col min="9" max="16384" width="9.140625" style="8"/>
  </cols>
  <sheetData>
    <row r="1" spans="1:8" ht="13.5" thickBot="1" x14ac:dyDescent="0.25">
      <c r="A1" s="23" t="s">
        <v>18</v>
      </c>
      <c r="B1" s="23"/>
      <c r="G1" s="42"/>
      <c r="H1" s="23"/>
    </row>
    <row r="2" spans="1:8" ht="13.5" thickTop="1" x14ac:dyDescent="0.2">
      <c r="A2" s="22" t="s">
        <v>1</v>
      </c>
      <c r="B2" s="21" t="s">
        <v>2</v>
      </c>
      <c r="C2" s="21" t="s">
        <v>2</v>
      </c>
      <c r="D2" s="43" t="s">
        <v>7</v>
      </c>
      <c r="E2" s="43" t="s">
        <v>7</v>
      </c>
      <c r="F2" s="43" t="s">
        <v>5</v>
      </c>
      <c r="G2" s="52" t="s">
        <v>10</v>
      </c>
      <c r="H2" s="23"/>
    </row>
    <row r="3" spans="1:8" ht="13.5" thickBot="1" x14ac:dyDescent="0.25">
      <c r="A3" s="20" t="s">
        <v>0</v>
      </c>
      <c r="B3" s="19" t="s">
        <v>3</v>
      </c>
      <c r="C3" s="19" t="s">
        <v>4</v>
      </c>
      <c r="D3" s="45" t="s">
        <v>8</v>
      </c>
      <c r="E3" s="45" t="s">
        <v>9</v>
      </c>
      <c r="F3" s="45" t="s">
        <v>6</v>
      </c>
      <c r="G3" s="46" t="s">
        <v>11</v>
      </c>
    </row>
    <row r="4" spans="1:8" ht="13.5" thickTop="1" x14ac:dyDescent="0.2">
      <c r="A4" s="13" t="s">
        <v>12</v>
      </c>
      <c r="B4" s="5">
        <v>65</v>
      </c>
      <c r="C4" s="5">
        <v>22</v>
      </c>
      <c r="D4" s="28">
        <v>1830880</v>
      </c>
      <c r="E4" s="28">
        <v>1263437.3</v>
      </c>
      <c r="F4" s="7">
        <f>SUM(D4-E4)</f>
        <v>567442.69999999995</v>
      </c>
      <c r="G4" s="28">
        <v>147535.1</v>
      </c>
    </row>
    <row r="5" spans="1:8" x14ac:dyDescent="0.2">
      <c r="A5" s="13" t="s">
        <v>13</v>
      </c>
      <c r="B5" s="5">
        <v>24</v>
      </c>
      <c r="C5" s="5">
        <v>8</v>
      </c>
      <c r="D5" s="28">
        <v>508528</v>
      </c>
      <c r="E5" s="28">
        <v>332497.3</v>
      </c>
      <c r="F5" s="7">
        <f>SUM(D5-E5)</f>
        <v>176030.7</v>
      </c>
      <c r="G5" s="28">
        <v>45767.98</v>
      </c>
    </row>
    <row r="6" spans="1:8" x14ac:dyDescent="0.2">
      <c r="A6" s="25" t="s">
        <v>14</v>
      </c>
      <c r="B6" s="5">
        <v>399</v>
      </c>
      <c r="C6" s="5">
        <v>9</v>
      </c>
      <c r="D6" s="28">
        <v>30997420.649999999</v>
      </c>
      <c r="E6" s="28">
        <v>22443155.600000001</v>
      </c>
      <c r="F6" s="7">
        <f>SUM(D6-E6)</f>
        <v>8554265.049999997</v>
      </c>
      <c r="G6" s="28">
        <v>2780136.14</v>
      </c>
    </row>
    <row r="7" spans="1:8" x14ac:dyDescent="0.2">
      <c r="A7" s="29" t="s">
        <v>15</v>
      </c>
      <c r="B7" s="29">
        <f t="shared" ref="B7:G7" si="0">SUM(B4:B6)</f>
        <v>488</v>
      </c>
      <c r="C7" s="29">
        <f t="shared" si="0"/>
        <v>39</v>
      </c>
      <c r="D7" s="48">
        <f t="shared" si="0"/>
        <v>33336828.649999999</v>
      </c>
      <c r="E7" s="48">
        <f t="shared" si="0"/>
        <v>24039090.200000003</v>
      </c>
      <c r="F7" s="48">
        <f t="shared" si="0"/>
        <v>9297738.4499999974</v>
      </c>
      <c r="G7" s="48">
        <f t="shared" si="0"/>
        <v>2973439.22</v>
      </c>
    </row>
    <row r="8" spans="1:8" x14ac:dyDescent="0.2">
      <c r="A8" s="25"/>
      <c r="B8" s="25"/>
      <c r="C8" s="25"/>
      <c r="D8" s="49"/>
      <c r="E8" s="49"/>
      <c r="F8" s="49"/>
      <c r="G8" s="49"/>
    </row>
    <row r="9" spans="1:8" ht="13.5" thickBot="1" x14ac:dyDescent="0.25">
      <c r="A9" s="23" t="s">
        <v>19</v>
      </c>
      <c r="B9" s="23"/>
      <c r="C9" s="31"/>
      <c r="D9" s="50"/>
      <c r="E9" s="50"/>
      <c r="F9" s="50"/>
      <c r="G9" s="50"/>
    </row>
    <row r="10" spans="1:8" ht="13.5" thickTop="1" x14ac:dyDescent="0.2">
      <c r="A10" s="32" t="s">
        <v>1</v>
      </c>
      <c r="B10" s="33" t="s">
        <v>2</v>
      </c>
      <c r="C10" s="33" t="s">
        <v>2</v>
      </c>
      <c r="D10" s="51" t="s">
        <v>7</v>
      </c>
      <c r="E10" s="51" t="s">
        <v>7</v>
      </c>
      <c r="F10" s="51" t="s">
        <v>5</v>
      </c>
      <c r="G10" s="52" t="s">
        <v>10</v>
      </c>
    </row>
    <row r="11" spans="1:8" ht="13.5" thickBot="1" x14ac:dyDescent="0.25">
      <c r="A11" s="35" t="s">
        <v>0</v>
      </c>
      <c r="B11" s="36" t="s">
        <v>3</v>
      </c>
      <c r="C11" s="36" t="s">
        <v>4</v>
      </c>
      <c r="D11" s="53" t="s">
        <v>8</v>
      </c>
      <c r="E11" s="53" t="s">
        <v>9</v>
      </c>
      <c r="F11" s="53" t="s">
        <v>6</v>
      </c>
      <c r="G11" s="54" t="s">
        <v>11</v>
      </c>
    </row>
    <row r="12" spans="1:8" ht="13.5" thickTop="1" x14ac:dyDescent="0.2">
      <c r="A12" s="25" t="s">
        <v>12</v>
      </c>
      <c r="B12" s="65">
        <v>29</v>
      </c>
      <c r="C12" s="65">
        <v>9</v>
      </c>
      <c r="D12" s="28">
        <v>560364</v>
      </c>
      <c r="E12" s="28">
        <v>386797.4</v>
      </c>
      <c r="F12" s="28">
        <f>SUM(D12-E12)</f>
        <v>173566.59999999998</v>
      </c>
      <c r="G12" s="28">
        <v>45127.32</v>
      </c>
    </row>
    <row r="13" spans="1:8" x14ac:dyDescent="0.2">
      <c r="A13" s="25" t="s">
        <v>13</v>
      </c>
      <c r="B13" s="65">
        <v>15</v>
      </c>
      <c r="C13" s="65">
        <v>5</v>
      </c>
      <c r="D13" s="28">
        <v>380134</v>
      </c>
      <c r="E13" s="28">
        <v>255709.05</v>
      </c>
      <c r="F13" s="28">
        <f>SUM(D13-E13)</f>
        <v>124424.95000000001</v>
      </c>
      <c r="G13" s="28">
        <v>32350.49</v>
      </c>
    </row>
    <row r="14" spans="1:8" x14ac:dyDescent="0.2">
      <c r="A14" s="25" t="s">
        <v>14</v>
      </c>
      <c r="B14" s="65">
        <v>105</v>
      </c>
      <c r="C14" s="65">
        <v>3</v>
      </c>
      <c r="D14" s="28">
        <v>7763358</v>
      </c>
      <c r="E14" s="28">
        <v>5553777.7999999998</v>
      </c>
      <c r="F14" s="38">
        <f>SUM(D14-E14)</f>
        <v>2209580.2000000002</v>
      </c>
      <c r="G14" s="28">
        <v>718113.57</v>
      </c>
    </row>
    <row r="15" spans="1:8" x14ac:dyDescent="0.2">
      <c r="A15" s="29" t="s">
        <v>15</v>
      </c>
      <c r="B15" s="29">
        <f t="shared" ref="B15:G15" si="1">SUM(B12:B14)</f>
        <v>149</v>
      </c>
      <c r="C15" s="29">
        <f t="shared" si="1"/>
        <v>17</v>
      </c>
      <c r="D15" s="48">
        <f t="shared" si="1"/>
        <v>8703856</v>
      </c>
      <c r="E15" s="48">
        <f t="shared" si="1"/>
        <v>6196284.25</v>
      </c>
      <c r="F15" s="48">
        <f t="shared" si="1"/>
        <v>2507571.75</v>
      </c>
      <c r="G15" s="48">
        <f t="shared" si="1"/>
        <v>795591.37999999989</v>
      </c>
    </row>
    <row r="16" spans="1:8" x14ac:dyDescent="0.2">
      <c r="A16" s="25"/>
      <c r="B16" s="25"/>
      <c r="C16" s="25"/>
      <c r="D16" s="49"/>
      <c r="E16" s="49"/>
      <c r="F16" s="49"/>
      <c r="G16" s="49"/>
    </row>
    <row r="17" spans="1:7" ht="13.5" thickBot="1" x14ac:dyDescent="0.25">
      <c r="A17" s="23" t="s">
        <v>20</v>
      </c>
      <c r="B17" s="23"/>
      <c r="C17" s="31"/>
      <c r="D17" s="50"/>
      <c r="E17" s="50"/>
      <c r="F17" s="50"/>
      <c r="G17" s="50"/>
    </row>
    <row r="18" spans="1:7" ht="13.5" thickTop="1" x14ac:dyDescent="0.2">
      <c r="A18" s="32" t="s">
        <v>1</v>
      </c>
      <c r="B18" s="33" t="s">
        <v>2</v>
      </c>
      <c r="C18" s="33" t="s">
        <v>2</v>
      </c>
      <c r="D18" s="51" t="s">
        <v>7</v>
      </c>
      <c r="E18" s="51" t="s">
        <v>7</v>
      </c>
      <c r="F18" s="51" t="s">
        <v>5</v>
      </c>
      <c r="G18" s="52" t="s">
        <v>10</v>
      </c>
    </row>
    <row r="19" spans="1:7" ht="13.5" thickBot="1" x14ac:dyDescent="0.25">
      <c r="A19" s="35" t="s">
        <v>0</v>
      </c>
      <c r="B19" s="36" t="s">
        <v>3</v>
      </c>
      <c r="C19" s="36" t="s">
        <v>4</v>
      </c>
      <c r="D19" s="53" t="s">
        <v>8</v>
      </c>
      <c r="E19" s="53" t="s">
        <v>9</v>
      </c>
      <c r="F19" s="53" t="s">
        <v>6</v>
      </c>
      <c r="G19" s="54" t="s">
        <v>11</v>
      </c>
    </row>
    <row r="20" spans="1:7" ht="13.5" thickTop="1" x14ac:dyDescent="0.2">
      <c r="A20" s="25" t="s">
        <v>12</v>
      </c>
      <c r="B20" s="65">
        <v>24</v>
      </c>
      <c r="C20" s="65">
        <v>8</v>
      </c>
      <c r="D20" s="7">
        <v>757484</v>
      </c>
      <c r="E20" s="7">
        <v>486415</v>
      </c>
      <c r="F20" s="7">
        <f>SUM(D20-E20)</f>
        <v>271069</v>
      </c>
      <c r="G20" s="7">
        <v>70477.94</v>
      </c>
    </row>
    <row r="21" spans="1:7" x14ac:dyDescent="0.2">
      <c r="A21" s="25" t="s">
        <v>13</v>
      </c>
      <c r="B21" s="65">
        <v>11</v>
      </c>
      <c r="C21" s="65">
        <v>4</v>
      </c>
      <c r="D21" s="7">
        <v>159222</v>
      </c>
      <c r="E21" s="7">
        <v>100634.15</v>
      </c>
      <c r="F21" s="7">
        <f>SUM(D21-E21)</f>
        <v>58587.850000000006</v>
      </c>
      <c r="G21" s="7">
        <v>15232.84</v>
      </c>
    </row>
    <row r="22" spans="1:7" x14ac:dyDescent="0.2">
      <c r="A22" s="25" t="s">
        <v>14</v>
      </c>
      <c r="B22" s="65">
        <v>84</v>
      </c>
      <c r="C22" s="65">
        <v>3</v>
      </c>
      <c r="D22" s="7">
        <v>4796094.2</v>
      </c>
      <c r="E22" s="7">
        <v>3310827.95</v>
      </c>
      <c r="F22" s="7">
        <f>SUM(D22-E22)</f>
        <v>1485266.25</v>
      </c>
      <c r="G22" s="7">
        <v>482711.53</v>
      </c>
    </row>
    <row r="23" spans="1:7" x14ac:dyDescent="0.2">
      <c r="A23" s="29" t="s">
        <v>15</v>
      </c>
      <c r="B23" s="29">
        <f t="shared" ref="B23:G23" si="2">SUM(B20:B22)</f>
        <v>119</v>
      </c>
      <c r="C23" s="29">
        <f t="shared" si="2"/>
        <v>15</v>
      </c>
      <c r="D23" s="48">
        <f t="shared" si="2"/>
        <v>5712800.2000000002</v>
      </c>
      <c r="E23" s="48">
        <f t="shared" si="2"/>
        <v>3897877.1</v>
      </c>
      <c r="F23" s="48">
        <f t="shared" si="2"/>
        <v>1814923.1</v>
      </c>
      <c r="G23" s="48">
        <f t="shared" si="2"/>
        <v>568422.31000000006</v>
      </c>
    </row>
    <row r="24" spans="1:7" x14ac:dyDescent="0.2">
      <c r="A24" s="31"/>
      <c r="B24" s="31"/>
      <c r="C24" s="31"/>
      <c r="D24" s="50"/>
      <c r="E24" s="50"/>
      <c r="F24" s="50"/>
      <c r="G24" s="50"/>
    </row>
    <row r="25" spans="1:7" ht="13.5" thickBot="1" x14ac:dyDescent="0.25">
      <c r="A25" s="23" t="s">
        <v>21</v>
      </c>
      <c r="B25" s="23"/>
      <c r="C25" s="31"/>
      <c r="D25" s="50"/>
      <c r="E25" s="50"/>
      <c r="F25" s="50"/>
      <c r="G25" s="50"/>
    </row>
    <row r="26" spans="1:7" ht="13.5" thickTop="1" x14ac:dyDescent="0.2">
      <c r="A26" s="32" t="s">
        <v>1</v>
      </c>
      <c r="B26" s="33" t="s">
        <v>2</v>
      </c>
      <c r="C26" s="33" t="s">
        <v>2</v>
      </c>
      <c r="D26" s="51" t="s">
        <v>7</v>
      </c>
      <c r="E26" s="51" t="s">
        <v>7</v>
      </c>
      <c r="F26" s="51" t="s">
        <v>5</v>
      </c>
      <c r="G26" s="52" t="s">
        <v>10</v>
      </c>
    </row>
    <row r="27" spans="1:7" ht="13.5" thickBot="1" x14ac:dyDescent="0.25">
      <c r="A27" s="35" t="s">
        <v>0</v>
      </c>
      <c r="B27" s="36" t="s">
        <v>3</v>
      </c>
      <c r="C27" s="36" t="s">
        <v>4</v>
      </c>
      <c r="D27" s="53" t="s">
        <v>8</v>
      </c>
      <c r="E27" s="53" t="s">
        <v>9</v>
      </c>
      <c r="F27" s="53" t="s">
        <v>6</v>
      </c>
      <c r="G27" s="54" t="s">
        <v>11</v>
      </c>
    </row>
    <row r="28" spans="1:7" ht="13.5" thickTop="1" x14ac:dyDescent="0.2">
      <c r="A28" s="25" t="s">
        <v>12</v>
      </c>
      <c r="B28" s="65">
        <v>61</v>
      </c>
      <c r="C28" s="65">
        <v>21</v>
      </c>
      <c r="D28" s="7">
        <v>1793119</v>
      </c>
      <c r="E28" s="7">
        <v>1249099.8</v>
      </c>
      <c r="F28" s="7">
        <f>SUM(D28-E28)</f>
        <v>544019.19999999995</v>
      </c>
      <c r="G28" s="7">
        <v>141444.99</v>
      </c>
    </row>
    <row r="29" spans="1:7" x14ac:dyDescent="0.2">
      <c r="A29" s="25" t="s">
        <v>13</v>
      </c>
      <c r="B29" s="65">
        <v>34</v>
      </c>
      <c r="C29" s="65">
        <v>12</v>
      </c>
      <c r="D29" s="7">
        <v>742552</v>
      </c>
      <c r="E29" s="7">
        <v>469653.55</v>
      </c>
      <c r="F29" s="7">
        <f>SUM(D29-E29)</f>
        <v>272898.45</v>
      </c>
      <c r="G29" s="7">
        <v>70953.600000000006</v>
      </c>
    </row>
    <row r="30" spans="1:7" x14ac:dyDescent="0.2">
      <c r="A30" s="25" t="s">
        <v>16</v>
      </c>
      <c r="B30" s="65">
        <v>11</v>
      </c>
      <c r="C30" s="65">
        <v>1</v>
      </c>
      <c r="D30" s="7">
        <v>258506</v>
      </c>
      <c r="E30" s="7">
        <v>167163</v>
      </c>
      <c r="F30" s="7">
        <f>SUM(D30-E30)</f>
        <v>91343</v>
      </c>
      <c r="G30" s="7">
        <v>23749.18</v>
      </c>
    </row>
    <row r="31" spans="1:7" x14ac:dyDescent="0.2">
      <c r="A31" s="25" t="s">
        <v>14</v>
      </c>
      <c r="B31" s="65">
        <v>79</v>
      </c>
      <c r="C31" s="65">
        <v>3</v>
      </c>
      <c r="D31" s="59">
        <v>4753824.5</v>
      </c>
      <c r="E31" s="7">
        <v>3321309.3</v>
      </c>
      <c r="F31" s="7">
        <f>SUM(D31-E31)</f>
        <v>1432515.2000000002</v>
      </c>
      <c r="G31" s="7">
        <v>465567.44</v>
      </c>
    </row>
    <row r="32" spans="1:7" x14ac:dyDescent="0.2">
      <c r="A32" s="29" t="s">
        <v>15</v>
      </c>
      <c r="B32" s="29">
        <f t="shared" ref="B32:G32" si="3">SUM(B28:B31)</f>
        <v>185</v>
      </c>
      <c r="C32" s="29">
        <f t="shared" si="3"/>
        <v>37</v>
      </c>
      <c r="D32" s="48">
        <f t="shared" si="3"/>
        <v>7548001.5</v>
      </c>
      <c r="E32" s="48">
        <f t="shared" si="3"/>
        <v>5207225.6500000004</v>
      </c>
      <c r="F32" s="48">
        <f t="shared" si="3"/>
        <v>2340775.85</v>
      </c>
      <c r="G32" s="48">
        <f t="shared" si="3"/>
        <v>701715.21</v>
      </c>
    </row>
    <row r="33" spans="1:7" x14ac:dyDescent="0.2">
      <c r="A33" s="31"/>
      <c r="B33" s="31"/>
      <c r="C33" s="31"/>
      <c r="D33" s="50"/>
      <c r="E33" s="50"/>
      <c r="F33" s="50"/>
      <c r="G33" s="50"/>
    </row>
    <row r="34" spans="1:7" ht="13.5" thickBot="1" x14ac:dyDescent="0.25">
      <c r="A34" s="23" t="s">
        <v>22</v>
      </c>
      <c r="B34" s="23"/>
      <c r="C34" s="31"/>
      <c r="D34" s="50"/>
      <c r="E34" s="50"/>
      <c r="F34" s="50"/>
      <c r="G34" s="50"/>
    </row>
    <row r="35" spans="1:7" ht="13.5" thickTop="1" x14ac:dyDescent="0.2">
      <c r="A35" s="32" t="s">
        <v>1</v>
      </c>
      <c r="B35" s="33" t="s">
        <v>2</v>
      </c>
      <c r="C35" s="33" t="s">
        <v>2</v>
      </c>
      <c r="D35" s="51" t="s">
        <v>7</v>
      </c>
      <c r="E35" s="51" t="s">
        <v>7</v>
      </c>
      <c r="F35" s="51" t="s">
        <v>5</v>
      </c>
      <c r="G35" s="52" t="s">
        <v>10</v>
      </c>
    </row>
    <row r="36" spans="1:7" ht="13.5" thickBot="1" x14ac:dyDescent="0.25">
      <c r="A36" s="35" t="s">
        <v>0</v>
      </c>
      <c r="B36" s="36" t="s">
        <v>3</v>
      </c>
      <c r="C36" s="36" t="s">
        <v>4</v>
      </c>
      <c r="D36" s="53" t="s">
        <v>8</v>
      </c>
      <c r="E36" s="53" t="s">
        <v>9</v>
      </c>
      <c r="F36" s="53" t="s">
        <v>6</v>
      </c>
      <c r="G36" s="54" t="s">
        <v>11</v>
      </c>
    </row>
    <row r="37" spans="1:7" ht="13.5" thickTop="1" x14ac:dyDescent="0.2">
      <c r="A37" s="25" t="s">
        <v>12</v>
      </c>
      <c r="B37" s="65">
        <v>134</v>
      </c>
      <c r="C37" s="65">
        <v>45</v>
      </c>
      <c r="D37" s="7">
        <v>4924247</v>
      </c>
      <c r="E37" s="7">
        <v>3441786.05</v>
      </c>
      <c r="F37" s="7">
        <f>SUM(D37-E37)</f>
        <v>1482460.9500000002</v>
      </c>
      <c r="G37" s="7">
        <v>385439.85</v>
      </c>
    </row>
    <row r="38" spans="1:7" x14ac:dyDescent="0.2">
      <c r="A38" s="25" t="s">
        <v>13</v>
      </c>
      <c r="B38" s="65">
        <v>52</v>
      </c>
      <c r="C38" s="65">
        <v>18</v>
      </c>
      <c r="D38" s="7">
        <v>1767609</v>
      </c>
      <c r="E38" s="7">
        <v>1196077.75</v>
      </c>
      <c r="F38" s="7">
        <f>SUM(D38-E38)</f>
        <v>571531.25</v>
      </c>
      <c r="G38" s="7">
        <v>148598.13</v>
      </c>
    </row>
    <row r="39" spans="1:7" x14ac:dyDescent="0.2">
      <c r="A39" s="25" t="s">
        <v>16</v>
      </c>
      <c r="B39" s="65">
        <v>6</v>
      </c>
      <c r="C39" s="65">
        <v>1</v>
      </c>
      <c r="D39" s="7">
        <v>289205</v>
      </c>
      <c r="E39" s="7">
        <v>179783.4</v>
      </c>
      <c r="F39" s="7">
        <f>SUM(D39-E39)</f>
        <v>109421.6</v>
      </c>
      <c r="G39" s="7">
        <v>28449.62</v>
      </c>
    </row>
    <row r="40" spans="1:7" x14ac:dyDescent="0.2">
      <c r="A40" s="25" t="s">
        <v>14</v>
      </c>
      <c r="B40" s="65">
        <v>456</v>
      </c>
      <c r="C40" s="65">
        <v>14</v>
      </c>
      <c r="D40" s="7">
        <v>27933683.5</v>
      </c>
      <c r="E40" s="7">
        <v>19795568.949999999</v>
      </c>
      <c r="F40" s="7">
        <f>SUM(D40-E40)</f>
        <v>8138114.5500000007</v>
      </c>
      <c r="G40" s="7">
        <v>2644887.23</v>
      </c>
    </row>
    <row r="41" spans="1:7" x14ac:dyDescent="0.2">
      <c r="A41" s="29" t="s">
        <v>15</v>
      </c>
      <c r="B41" s="29">
        <f t="shared" ref="B41:G41" si="4">SUM(B37:B40)</f>
        <v>648</v>
      </c>
      <c r="C41" s="29">
        <f t="shared" si="4"/>
        <v>78</v>
      </c>
      <c r="D41" s="48">
        <f t="shared" si="4"/>
        <v>34914744.5</v>
      </c>
      <c r="E41" s="48">
        <f t="shared" si="4"/>
        <v>24613216.149999999</v>
      </c>
      <c r="F41" s="48">
        <f t="shared" si="4"/>
        <v>10301528.350000001</v>
      </c>
      <c r="G41" s="48">
        <f t="shared" si="4"/>
        <v>3207374.83</v>
      </c>
    </row>
    <row r="42" spans="1:7" x14ac:dyDescent="0.2">
      <c r="A42" s="31"/>
      <c r="B42" s="31"/>
      <c r="C42" s="31"/>
      <c r="D42" s="50"/>
      <c r="E42" s="50"/>
      <c r="F42" s="50"/>
      <c r="G42" s="50"/>
    </row>
    <row r="43" spans="1:7" ht="13.5" thickBot="1" x14ac:dyDescent="0.25">
      <c r="A43" s="26" t="s">
        <v>23</v>
      </c>
      <c r="B43" s="23"/>
      <c r="C43" s="31"/>
      <c r="D43" s="50"/>
      <c r="E43" s="50"/>
      <c r="F43" s="50"/>
      <c r="G43" s="50"/>
    </row>
    <row r="44" spans="1:7" ht="13.5" thickTop="1" x14ac:dyDescent="0.2">
      <c r="A44" s="32" t="s">
        <v>1</v>
      </c>
      <c r="B44" s="33" t="s">
        <v>2</v>
      </c>
      <c r="C44" s="33" t="s">
        <v>2</v>
      </c>
      <c r="D44" s="51" t="s">
        <v>7</v>
      </c>
      <c r="E44" s="51" t="s">
        <v>7</v>
      </c>
      <c r="F44" s="51" t="s">
        <v>5</v>
      </c>
      <c r="G44" s="52" t="s">
        <v>10</v>
      </c>
    </row>
    <row r="45" spans="1:7" ht="13.5" thickBot="1" x14ac:dyDescent="0.25">
      <c r="A45" s="35" t="s">
        <v>0</v>
      </c>
      <c r="B45" s="36" t="s">
        <v>3</v>
      </c>
      <c r="C45" s="36" t="s">
        <v>4</v>
      </c>
      <c r="D45" s="53" t="s">
        <v>8</v>
      </c>
      <c r="E45" s="53" t="s">
        <v>9</v>
      </c>
      <c r="F45" s="53" t="s">
        <v>6</v>
      </c>
      <c r="G45" s="54" t="s">
        <v>11</v>
      </c>
    </row>
    <row r="46" spans="1:7" ht="13.5" thickTop="1" x14ac:dyDescent="0.2">
      <c r="A46" s="25" t="s">
        <v>12</v>
      </c>
      <c r="B46" s="65">
        <v>137</v>
      </c>
      <c r="C46" s="65">
        <v>46</v>
      </c>
      <c r="D46" s="7">
        <v>5534450</v>
      </c>
      <c r="E46" s="7">
        <v>3816204.3</v>
      </c>
      <c r="F46" s="7">
        <f>SUM(D46-E46)</f>
        <v>1718245.7000000002</v>
      </c>
      <c r="G46" s="7">
        <v>446743.88</v>
      </c>
    </row>
    <row r="47" spans="1:7" x14ac:dyDescent="0.2">
      <c r="A47" s="25" t="s">
        <v>13</v>
      </c>
      <c r="B47" s="65">
        <v>30</v>
      </c>
      <c r="C47" s="65">
        <v>10</v>
      </c>
      <c r="D47" s="7">
        <v>873283</v>
      </c>
      <c r="E47" s="7">
        <v>599270.25</v>
      </c>
      <c r="F47" s="7">
        <f>SUM(D47-E47)</f>
        <v>274012.75</v>
      </c>
      <c r="G47" s="7">
        <v>71243.320000000007</v>
      </c>
    </row>
    <row r="48" spans="1:7" x14ac:dyDescent="0.2">
      <c r="A48" s="25" t="s">
        <v>14</v>
      </c>
      <c r="B48" s="65">
        <v>728</v>
      </c>
      <c r="C48" s="65">
        <v>20</v>
      </c>
      <c r="D48" s="7">
        <v>46656809</v>
      </c>
      <c r="E48" s="7">
        <v>33464742.449999999</v>
      </c>
      <c r="F48" s="7">
        <f>SUM(D48-E48)</f>
        <v>13192066.550000001</v>
      </c>
      <c r="G48" s="7">
        <v>4287421.63</v>
      </c>
    </row>
    <row r="49" spans="1:7" x14ac:dyDescent="0.2">
      <c r="A49" s="29" t="s">
        <v>15</v>
      </c>
      <c r="B49" s="29">
        <f t="shared" ref="B49:G49" si="5">SUM(B46:B48)</f>
        <v>895</v>
      </c>
      <c r="C49" s="29">
        <f t="shared" si="5"/>
        <v>76</v>
      </c>
      <c r="D49" s="48">
        <f t="shared" si="5"/>
        <v>53064542</v>
      </c>
      <c r="E49" s="48">
        <f t="shared" si="5"/>
        <v>37880217</v>
      </c>
      <c r="F49" s="48">
        <f t="shared" si="5"/>
        <v>15184325</v>
      </c>
      <c r="G49" s="48">
        <f t="shared" si="5"/>
        <v>4805408.83</v>
      </c>
    </row>
    <row r="50" spans="1:7" x14ac:dyDescent="0.2">
      <c r="A50" s="31"/>
      <c r="B50" s="31"/>
      <c r="C50" s="31"/>
      <c r="D50" s="50"/>
      <c r="E50" s="50"/>
      <c r="F50" s="50"/>
      <c r="G50" s="50"/>
    </row>
    <row r="51" spans="1:7" ht="13.5" thickBot="1" x14ac:dyDescent="0.25">
      <c r="A51" s="23" t="s">
        <v>24</v>
      </c>
      <c r="B51" s="23"/>
      <c r="C51" s="31"/>
      <c r="D51" s="50"/>
      <c r="E51" s="50"/>
      <c r="F51" s="50"/>
      <c r="G51" s="50"/>
    </row>
    <row r="52" spans="1:7" ht="13.5" thickTop="1" x14ac:dyDescent="0.2">
      <c r="A52" s="32" t="s">
        <v>1</v>
      </c>
      <c r="B52" s="33" t="s">
        <v>2</v>
      </c>
      <c r="C52" s="33" t="s">
        <v>2</v>
      </c>
      <c r="D52" s="51" t="s">
        <v>7</v>
      </c>
      <c r="E52" s="51" t="s">
        <v>7</v>
      </c>
      <c r="F52" s="51" t="s">
        <v>5</v>
      </c>
      <c r="G52" s="52" t="s">
        <v>10</v>
      </c>
    </row>
    <row r="53" spans="1:7" ht="13.5" thickBot="1" x14ac:dyDescent="0.25">
      <c r="A53" s="35" t="s">
        <v>0</v>
      </c>
      <c r="B53" s="36" t="s">
        <v>3</v>
      </c>
      <c r="C53" s="36" t="s">
        <v>4</v>
      </c>
      <c r="D53" s="53" t="s">
        <v>8</v>
      </c>
      <c r="E53" s="53" t="s">
        <v>9</v>
      </c>
      <c r="F53" s="53" t="s">
        <v>6</v>
      </c>
      <c r="G53" s="54" t="s">
        <v>11</v>
      </c>
    </row>
    <row r="54" spans="1:7" ht="13.5" thickTop="1" x14ac:dyDescent="0.2">
      <c r="A54" s="25" t="s">
        <v>12</v>
      </c>
      <c r="B54" s="60">
        <v>3</v>
      </c>
      <c r="C54" s="5">
        <v>1</v>
      </c>
      <c r="D54" s="7">
        <v>385385</v>
      </c>
      <c r="E54" s="7">
        <v>289241.84999999998</v>
      </c>
      <c r="F54" s="7">
        <f>SUM(D54-E54)</f>
        <v>96143.150000000023</v>
      </c>
      <c r="G54" s="7">
        <v>24997.22</v>
      </c>
    </row>
    <row r="55" spans="1:7" x14ac:dyDescent="0.2">
      <c r="A55" s="25" t="s">
        <v>13</v>
      </c>
      <c r="B55" s="60">
        <v>3</v>
      </c>
      <c r="C55" s="5">
        <v>1</v>
      </c>
      <c r="D55" s="61">
        <v>73148</v>
      </c>
      <c r="E55" s="7">
        <v>53945.15</v>
      </c>
      <c r="F55" s="7">
        <f>SUM(D55-E55)</f>
        <v>19202.849999999999</v>
      </c>
      <c r="G55" s="7">
        <v>4992.74</v>
      </c>
    </row>
    <row r="56" spans="1:7" x14ac:dyDescent="0.2">
      <c r="A56" s="25" t="s">
        <v>16</v>
      </c>
      <c r="B56" s="60">
        <v>3</v>
      </c>
      <c r="C56" s="5">
        <v>1</v>
      </c>
      <c r="D56" s="7">
        <v>56041</v>
      </c>
      <c r="E56" s="7">
        <v>39627.449999999997</v>
      </c>
      <c r="F56" s="7">
        <f>SUM(D56-E56)</f>
        <v>16413.550000000003</v>
      </c>
      <c r="G56" s="7">
        <v>4267.5200000000004</v>
      </c>
    </row>
    <row r="57" spans="1:7" x14ac:dyDescent="0.2">
      <c r="A57" s="29" t="s">
        <v>15</v>
      </c>
      <c r="B57" s="29">
        <f>SUM(B54:B56)</f>
        <v>9</v>
      </c>
      <c r="C57" s="29">
        <f>SUM(C54:C56)</f>
        <v>3</v>
      </c>
      <c r="D57" s="48">
        <f>SUM(D54:D56)</f>
        <v>514574</v>
      </c>
      <c r="E57" s="48">
        <f t="shared" ref="E57:G57" si="6">SUM(E54:E56)</f>
        <v>382814.45</v>
      </c>
      <c r="F57" s="48">
        <f t="shared" si="6"/>
        <v>131759.55000000005</v>
      </c>
      <c r="G57" s="48">
        <f t="shared" si="6"/>
        <v>34257.479999999996</v>
      </c>
    </row>
    <row r="58" spans="1:7" x14ac:dyDescent="0.2">
      <c r="A58" s="31"/>
      <c r="B58" s="31"/>
      <c r="C58" s="31"/>
      <c r="D58" s="50"/>
      <c r="E58" s="50"/>
      <c r="F58" s="50"/>
      <c r="G58" s="50"/>
    </row>
    <row r="59" spans="1:7" ht="13.5" thickBot="1" x14ac:dyDescent="0.25">
      <c r="A59" s="23" t="s">
        <v>25</v>
      </c>
      <c r="B59" s="23"/>
      <c r="C59" s="31"/>
      <c r="D59" s="50"/>
      <c r="E59" s="50"/>
      <c r="F59" s="50"/>
      <c r="G59" s="50"/>
    </row>
    <row r="60" spans="1:7" ht="13.5" thickTop="1" x14ac:dyDescent="0.2">
      <c r="A60" s="32" t="s">
        <v>1</v>
      </c>
      <c r="B60" s="33" t="s">
        <v>2</v>
      </c>
      <c r="C60" s="33" t="s">
        <v>2</v>
      </c>
      <c r="D60" s="51" t="s">
        <v>7</v>
      </c>
      <c r="E60" s="51" t="s">
        <v>7</v>
      </c>
      <c r="F60" s="51" t="s">
        <v>5</v>
      </c>
      <c r="G60" s="52" t="s">
        <v>10</v>
      </c>
    </row>
    <row r="61" spans="1:7" ht="13.5" thickBot="1" x14ac:dyDescent="0.25">
      <c r="A61" s="35" t="s">
        <v>0</v>
      </c>
      <c r="B61" s="36" t="s">
        <v>3</v>
      </c>
      <c r="C61" s="36" t="s">
        <v>4</v>
      </c>
      <c r="D61" s="53" t="s">
        <v>8</v>
      </c>
      <c r="E61" s="53" t="s">
        <v>9</v>
      </c>
      <c r="F61" s="53" t="s">
        <v>6</v>
      </c>
      <c r="G61" s="54" t="s">
        <v>11</v>
      </c>
    </row>
    <row r="62" spans="1:7" ht="13.5" thickTop="1" x14ac:dyDescent="0.2">
      <c r="A62" s="25" t="s">
        <v>12</v>
      </c>
      <c r="B62" s="5">
        <v>9</v>
      </c>
      <c r="C62" s="5">
        <v>3</v>
      </c>
      <c r="D62" s="7">
        <v>102263</v>
      </c>
      <c r="E62" s="7">
        <v>79140.25</v>
      </c>
      <c r="F62" s="7">
        <f>SUM(D62-E62)</f>
        <v>23122.75</v>
      </c>
      <c r="G62" s="7">
        <v>6011.92</v>
      </c>
    </row>
    <row r="63" spans="1:7" x14ac:dyDescent="0.2">
      <c r="A63" s="25" t="s">
        <v>14</v>
      </c>
      <c r="B63" s="5">
        <v>161</v>
      </c>
      <c r="C63" s="5">
        <v>5</v>
      </c>
      <c r="D63" s="7">
        <v>10960987.6</v>
      </c>
      <c r="E63" s="7">
        <v>7955571.4000000004</v>
      </c>
      <c r="F63" s="7">
        <f>SUM(D63-E63)</f>
        <v>3005416.1999999993</v>
      </c>
      <c r="G63" s="7">
        <v>976760.27</v>
      </c>
    </row>
    <row r="64" spans="1:7" x14ac:dyDescent="0.2">
      <c r="A64" s="29" t="s">
        <v>15</v>
      </c>
      <c r="B64" s="29">
        <f t="shared" ref="B64:G64" si="7">SUM(B62:B63)</f>
        <v>170</v>
      </c>
      <c r="C64" s="29">
        <f t="shared" si="7"/>
        <v>8</v>
      </c>
      <c r="D64" s="48">
        <f t="shared" si="7"/>
        <v>11063250.6</v>
      </c>
      <c r="E64" s="48">
        <f t="shared" si="7"/>
        <v>8034711.6500000004</v>
      </c>
      <c r="F64" s="48">
        <f t="shared" si="7"/>
        <v>3028538.9499999993</v>
      </c>
      <c r="G64" s="48">
        <f t="shared" si="7"/>
        <v>982772.19000000006</v>
      </c>
    </row>
    <row r="65" spans="1:7" x14ac:dyDescent="0.2">
      <c r="A65" s="31"/>
      <c r="B65" s="31"/>
      <c r="C65" s="31"/>
      <c r="D65" s="50"/>
      <c r="E65" s="50"/>
      <c r="F65" s="50"/>
      <c r="G65" s="50"/>
    </row>
    <row r="66" spans="1:7" ht="13.5" thickBot="1" x14ac:dyDescent="0.25">
      <c r="A66" s="23" t="s">
        <v>26</v>
      </c>
      <c r="B66" s="23"/>
      <c r="C66" s="31"/>
      <c r="D66" s="50"/>
      <c r="E66" s="50"/>
      <c r="F66" s="50"/>
      <c r="G66" s="50"/>
    </row>
    <row r="67" spans="1:7" ht="13.5" thickTop="1" x14ac:dyDescent="0.2">
      <c r="A67" s="32" t="s">
        <v>1</v>
      </c>
      <c r="B67" s="33" t="s">
        <v>2</v>
      </c>
      <c r="C67" s="33" t="s">
        <v>2</v>
      </c>
      <c r="D67" s="51" t="s">
        <v>7</v>
      </c>
      <c r="E67" s="51" t="s">
        <v>7</v>
      </c>
      <c r="F67" s="51" t="s">
        <v>5</v>
      </c>
      <c r="G67" s="52" t="s">
        <v>10</v>
      </c>
    </row>
    <row r="68" spans="1:7" ht="13.5" thickBot="1" x14ac:dyDescent="0.25">
      <c r="A68" s="35" t="s">
        <v>0</v>
      </c>
      <c r="B68" s="36" t="s">
        <v>3</v>
      </c>
      <c r="C68" s="36" t="s">
        <v>4</v>
      </c>
      <c r="D68" s="53" t="s">
        <v>8</v>
      </c>
      <c r="E68" s="53" t="s">
        <v>9</v>
      </c>
      <c r="F68" s="53" t="s">
        <v>6</v>
      </c>
      <c r="G68" s="54" t="s">
        <v>11</v>
      </c>
    </row>
    <row r="69" spans="1:7" ht="13.5" thickTop="1" x14ac:dyDescent="0.2">
      <c r="A69" s="25" t="s">
        <v>12</v>
      </c>
      <c r="B69" s="65">
        <v>6</v>
      </c>
      <c r="C69" s="65">
        <v>2</v>
      </c>
      <c r="D69" s="7">
        <v>349744</v>
      </c>
      <c r="E69" s="7">
        <v>241932.75</v>
      </c>
      <c r="F69" s="7">
        <f>SUM(D69-E69)</f>
        <v>107811.25</v>
      </c>
      <c r="G69" s="7">
        <v>28030.93</v>
      </c>
    </row>
    <row r="70" spans="1:7" x14ac:dyDescent="0.2">
      <c r="A70" s="25" t="s">
        <v>13</v>
      </c>
      <c r="B70" s="65">
        <v>3</v>
      </c>
      <c r="C70" s="65">
        <v>1</v>
      </c>
      <c r="D70" s="7">
        <v>37760</v>
      </c>
      <c r="E70" s="7">
        <v>27394.3</v>
      </c>
      <c r="F70" s="7">
        <f>SUM(D70-E70)</f>
        <v>10365.700000000001</v>
      </c>
      <c r="G70" s="7">
        <v>2695.08</v>
      </c>
    </row>
    <row r="71" spans="1:7" x14ac:dyDescent="0.2">
      <c r="A71" s="25" t="s">
        <v>14</v>
      </c>
      <c r="B71" s="65">
        <v>20</v>
      </c>
      <c r="C71" s="65">
        <v>1</v>
      </c>
      <c r="D71" s="7">
        <v>1851422</v>
      </c>
      <c r="E71" s="7">
        <v>1371172.55</v>
      </c>
      <c r="F71" s="7">
        <f>SUM(D71-E71)</f>
        <v>480249.44999999995</v>
      </c>
      <c r="G71" s="7">
        <v>156081.07</v>
      </c>
    </row>
    <row r="72" spans="1:7" x14ac:dyDescent="0.2">
      <c r="A72" s="29" t="s">
        <v>15</v>
      </c>
      <c r="B72" s="29">
        <f t="shared" ref="B72:G72" si="8">SUM(B69:B71)</f>
        <v>29</v>
      </c>
      <c r="C72" s="29">
        <f t="shared" si="8"/>
        <v>4</v>
      </c>
      <c r="D72" s="48">
        <f t="shared" si="8"/>
        <v>2238926</v>
      </c>
      <c r="E72" s="48">
        <f t="shared" si="8"/>
        <v>1640499.6</v>
      </c>
      <c r="F72" s="48">
        <f t="shared" si="8"/>
        <v>598426.39999999991</v>
      </c>
      <c r="G72" s="48">
        <f t="shared" si="8"/>
        <v>186807.08000000002</v>
      </c>
    </row>
    <row r="73" spans="1:7" x14ac:dyDescent="0.2">
      <c r="A73" s="31"/>
      <c r="B73" s="31"/>
      <c r="C73" s="31"/>
      <c r="D73" s="50"/>
      <c r="E73" s="50"/>
      <c r="F73" s="50"/>
      <c r="G73" s="50"/>
    </row>
    <row r="74" spans="1:7" ht="13.5" thickBot="1" x14ac:dyDescent="0.25">
      <c r="A74" s="23" t="s">
        <v>27</v>
      </c>
      <c r="B74" s="23"/>
      <c r="C74" s="31"/>
      <c r="D74" s="50"/>
      <c r="E74" s="50"/>
      <c r="F74" s="50"/>
      <c r="G74" s="50"/>
    </row>
    <row r="75" spans="1:7" ht="13.5" thickTop="1" x14ac:dyDescent="0.2">
      <c r="A75" s="32" t="s">
        <v>1</v>
      </c>
      <c r="B75" s="33" t="s">
        <v>2</v>
      </c>
      <c r="C75" s="33" t="s">
        <v>2</v>
      </c>
      <c r="D75" s="51" t="s">
        <v>7</v>
      </c>
      <c r="E75" s="51" t="s">
        <v>7</v>
      </c>
      <c r="F75" s="51" t="s">
        <v>5</v>
      </c>
      <c r="G75" s="52" t="s">
        <v>10</v>
      </c>
    </row>
    <row r="76" spans="1:7" ht="13.5" thickBot="1" x14ac:dyDescent="0.25">
      <c r="A76" s="35" t="s">
        <v>0</v>
      </c>
      <c r="B76" s="36" t="s">
        <v>3</v>
      </c>
      <c r="C76" s="36" t="s">
        <v>4</v>
      </c>
      <c r="D76" s="53" t="s">
        <v>8</v>
      </c>
      <c r="E76" s="53" t="s">
        <v>9</v>
      </c>
      <c r="F76" s="53" t="s">
        <v>6</v>
      </c>
      <c r="G76" s="54" t="s">
        <v>11</v>
      </c>
    </row>
    <row r="77" spans="1:7" ht="13.5" thickTop="1" x14ac:dyDescent="0.2">
      <c r="A77" s="25" t="s">
        <v>12</v>
      </c>
      <c r="B77" s="65">
        <v>45</v>
      </c>
      <c r="C77" s="65">
        <v>15</v>
      </c>
      <c r="D77" s="1">
        <v>1706947</v>
      </c>
      <c r="E77" s="1">
        <v>1228554.05</v>
      </c>
      <c r="F77" s="1">
        <f>SUM(D77-E77)</f>
        <v>478392.94999999995</v>
      </c>
      <c r="G77" s="1">
        <v>124382.17</v>
      </c>
    </row>
    <row r="78" spans="1:7" x14ac:dyDescent="0.2">
      <c r="A78" s="25" t="s">
        <v>13</v>
      </c>
      <c r="B78" s="65">
        <v>22</v>
      </c>
      <c r="C78" s="65">
        <v>7</v>
      </c>
      <c r="D78" s="1">
        <v>718365.5</v>
      </c>
      <c r="E78" s="1">
        <v>504555.4</v>
      </c>
      <c r="F78" s="1">
        <f>SUM(D78-E78)</f>
        <v>213810.09999999998</v>
      </c>
      <c r="G78" s="1">
        <v>55590.63</v>
      </c>
    </row>
    <row r="79" spans="1:7" ht="15" x14ac:dyDescent="0.35">
      <c r="A79" s="25" t="s">
        <v>14</v>
      </c>
      <c r="B79" s="65">
        <v>134</v>
      </c>
      <c r="C79" s="65">
        <v>4</v>
      </c>
      <c r="D79" s="2">
        <v>16477225.4</v>
      </c>
      <c r="E79" s="2">
        <v>11968682.9</v>
      </c>
      <c r="F79" s="2">
        <f>SUM(D79-E79)</f>
        <v>4508542.5</v>
      </c>
      <c r="G79" s="2">
        <v>1465276.31</v>
      </c>
    </row>
    <row r="80" spans="1:7" x14ac:dyDescent="0.2">
      <c r="A80" s="29" t="s">
        <v>15</v>
      </c>
      <c r="B80" s="29">
        <f t="shared" ref="B80:G80" si="9">SUM(B77:B79)</f>
        <v>201</v>
      </c>
      <c r="C80" s="29">
        <f t="shared" si="9"/>
        <v>26</v>
      </c>
      <c r="D80" s="48">
        <f t="shared" si="9"/>
        <v>18902537.899999999</v>
      </c>
      <c r="E80" s="48">
        <f t="shared" si="9"/>
        <v>13701792.350000001</v>
      </c>
      <c r="F80" s="48">
        <f t="shared" si="9"/>
        <v>5200745.55</v>
      </c>
      <c r="G80" s="48">
        <f t="shared" si="9"/>
        <v>1645249.11</v>
      </c>
    </row>
    <row r="81" spans="1:7" x14ac:dyDescent="0.2">
      <c r="A81" s="31"/>
      <c r="B81" s="31"/>
      <c r="C81" s="31"/>
      <c r="D81" s="50"/>
      <c r="E81" s="50"/>
      <c r="F81" s="50"/>
      <c r="G81" s="50"/>
    </row>
    <row r="82" spans="1:7" ht="13.5" thickBot="1" x14ac:dyDescent="0.25">
      <c r="A82" s="23" t="s">
        <v>28</v>
      </c>
      <c r="B82" s="23"/>
      <c r="C82" s="31"/>
      <c r="D82" s="50"/>
      <c r="E82" s="50"/>
      <c r="F82" s="50"/>
      <c r="G82" s="50"/>
    </row>
    <row r="83" spans="1:7" ht="13.5" thickTop="1" x14ac:dyDescent="0.2">
      <c r="A83" s="32" t="s">
        <v>1</v>
      </c>
      <c r="B83" s="33" t="s">
        <v>2</v>
      </c>
      <c r="C83" s="33" t="s">
        <v>2</v>
      </c>
      <c r="D83" s="51" t="s">
        <v>7</v>
      </c>
      <c r="E83" s="51" t="s">
        <v>7</v>
      </c>
      <c r="F83" s="51" t="s">
        <v>5</v>
      </c>
      <c r="G83" s="52" t="s">
        <v>10</v>
      </c>
    </row>
    <row r="84" spans="1:7" ht="13.5" thickBot="1" x14ac:dyDescent="0.25">
      <c r="A84" s="35" t="s">
        <v>0</v>
      </c>
      <c r="B84" s="36" t="s">
        <v>3</v>
      </c>
      <c r="C84" s="36" t="s">
        <v>4</v>
      </c>
      <c r="D84" s="53" t="s">
        <v>8</v>
      </c>
      <c r="E84" s="53" t="s">
        <v>9</v>
      </c>
      <c r="F84" s="53" t="s">
        <v>6</v>
      </c>
      <c r="G84" s="54" t="s">
        <v>11</v>
      </c>
    </row>
    <row r="85" spans="1:7" ht="13.5" thickTop="1" x14ac:dyDescent="0.2">
      <c r="A85" s="25" t="s">
        <v>12</v>
      </c>
      <c r="B85" s="65">
        <v>570</v>
      </c>
      <c r="C85" s="65">
        <v>195</v>
      </c>
      <c r="D85" s="7">
        <v>27840036.75</v>
      </c>
      <c r="E85" s="7">
        <v>19121758.649999999</v>
      </c>
      <c r="F85" s="7">
        <f>SUM(D85-E85)</f>
        <v>8718278.1000000015</v>
      </c>
      <c r="G85" s="7">
        <v>2266752.31</v>
      </c>
    </row>
    <row r="86" spans="1:7" x14ac:dyDescent="0.2">
      <c r="A86" s="25" t="s">
        <v>13</v>
      </c>
      <c r="B86" s="65">
        <v>348</v>
      </c>
      <c r="C86" s="65">
        <v>121</v>
      </c>
      <c r="D86" s="7">
        <v>11781437.300000001</v>
      </c>
      <c r="E86" s="7">
        <v>8053567.2999999998</v>
      </c>
      <c r="F86" s="7">
        <f>SUM(D86-E86)</f>
        <v>3727870.0000000009</v>
      </c>
      <c r="G86" s="7">
        <v>969246.2</v>
      </c>
    </row>
    <row r="87" spans="1:7" x14ac:dyDescent="0.2">
      <c r="A87" s="25" t="s">
        <v>16</v>
      </c>
      <c r="B87" s="65"/>
      <c r="C87" s="65"/>
      <c r="D87" s="7"/>
      <c r="E87" s="7"/>
      <c r="F87" s="7">
        <f>SUM(D87-E87)</f>
        <v>0</v>
      </c>
      <c r="G87" s="7"/>
    </row>
    <row r="88" spans="1:7" x14ac:dyDescent="0.2">
      <c r="A88" s="25" t="s">
        <v>17</v>
      </c>
      <c r="B88" s="65">
        <v>496</v>
      </c>
      <c r="C88" s="65">
        <v>5</v>
      </c>
      <c r="D88" s="7">
        <v>34247492</v>
      </c>
      <c r="E88" s="7">
        <v>24905281.600000001</v>
      </c>
      <c r="F88" s="7">
        <f>SUM(D88-E88)</f>
        <v>9342210.3999999985</v>
      </c>
      <c r="G88" s="7">
        <v>1681597.87</v>
      </c>
    </row>
    <row r="89" spans="1:7" x14ac:dyDescent="0.2">
      <c r="A89" s="25" t="s">
        <v>14</v>
      </c>
      <c r="B89" s="65">
        <v>226</v>
      </c>
      <c r="C89" s="65">
        <v>5</v>
      </c>
      <c r="D89" s="7">
        <v>23305906</v>
      </c>
      <c r="E89" s="7">
        <v>16735024.199999999</v>
      </c>
      <c r="F89" s="7">
        <f>SUM(D89-E89)</f>
        <v>6570881.8000000007</v>
      </c>
      <c r="G89" s="7">
        <v>2135536.59</v>
      </c>
    </row>
    <row r="90" spans="1:7" x14ac:dyDescent="0.2">
      <c r="A90" s="29" t="s">
        <v>15</v>
      </c>
      <c r="B90" s="29">
        <f t="shared" ref="B90:G90" si="10">SUM(B85:B89)</f>
        <v>1640</v>
      </c>
      <c r="C90" s="29">
        <f t="shared" si="10"/>
        <v>326</v>
      </c>
      <c r="D90" s="48">
        <f t="shared" si="10"/>
        <v>97174872.049999997</v>
      </c>
      <c r="E90" s="48">
        <f t="shared" si="10"/>
        <v>68815631.75</v>
      </c>
      <c r="F90" s="48">
        <f t="shared" si="10"/>
        <v>28359240.300000001</v>
      </c>
      <c r="G90" s="48">
        <f t="shared" si="10"/>
        <v>7053132.9699999997</v>
      </c>
    </row>
    <row r="91" spans="1:7" x14ac:dyDescent="0.2">
      <c r="A91" s="31"/>
      <c r="B91" s="31"/>
      <c r="C91" s="31"/>
      <c r="D91" s="50"/>
      <c r="E91" s="50"/>
      <c r="F91" s="50"/>
      <c r="G91" s="50"/>
    </row>
    <row r="92" spans="1:7" ht="13.5" thickBot="1" x14ac:dyDescent="0.25">
      <c r="A92" s="23" t="s">
        <v>29</v>
      </c>
      <c r="B92" s="23"/>
      <c r="C92" s="31"/>
      <c r="D92" s="50"/>
      <c r="E92" s="50"/>
      <c r="F92" s="50"/>
      <c r="G92" s="50"/>
    </row>
    <row r="93" spans="1:7" ht="13.5" thickTop="1" x14ac:dyDescent="0.2">
      <c r="A93" s="32" t="s">
        <v>1</v>
      </c>
      <c r="B93" s="33" t="s">
        <v>2</v>
      </c>
      <c r="C93" s="33" t="s">
        <v>2</v>
      </c>
      <c r="D93" s="51" t="s">
        <v>7</v>
      </c>
      <c r="E93" s="51" t="s">
        <v>7</v>
      </c>
      <c r="F93" s="51" t="s">
        <v>5</v>
      </c>
      <c r="G93" s="52" t="s">
        <v>10</v>
      </c>
    </row>
    <row r="94" spans="1:7" ht="13.5" thickBot="1" x14ac:dyDescent="0.25">
      <c r="A94" s="35" t="s">
        <v>0</v>
      </c>
      <c r="B94" s="36" t="s">
        <v>3</v>
      </c>
      <c r="C94" s="36" t="s">
        <v>4</v>
      </c>
      <c r="D94" s="53" t="s">
        <v>8</v>
      </c>
      <c r="E94" s="53" t="s">
        <v>9</v>
      </c>
      <c r="F94" s="53" t="s">
        <v>6</v>
      </c>
      <c r="G94" s="54" t="s">
        <v>11</v>
      </c>
    </row>
    <row r="95" spans="1:7" ht="13.5" thickTop="1" x14ac:dyDescent="0.2">
      <c r="A95" s="25" t="s">
        <v>12</v>
      </c>
      <c r="B95" s="65">
        <v>23</v>
      </c>
      <c r="C95" s="65">
        <v>8</v>
      </c>
      <c r="D95" s="7">
        <v>708272</v>
      </c>
      <c r="E95" s="7">
        <v>498126.5</v>
      </c>
      <c r="F95" s="7">
        <f>SUM(D95-E95)</f>
        <v>210145.5</v>
      </c>
      <c r="G95" s="7">
        <v>54637.83</v>
      </c>
    </row>
    <row r="96" spans="1:7" x14ac:dyDescent="0.2">
      <c r="A96" s="25" t="s">
        <v>13</v>
      </c>
      <c r="B96" s="65">
        <v>6</v>
      </c>
      <c r="C96" s="65">
        <v>2</v>
      </c>
      <c r="D96" s="7">
        <v>244106</v>
      </c>
      <c r="E96" s="7">
        <v>169780.6</v>
      </c>
      <c r="F96" s="7">
        <f>SUM(D96-E96)</f>
        <v>74325.399999999994</v>
      </c>
      <c r="G96" s="7">
        <v>19324.599999999999</v>
      </c>
    </row>
    <row r="97" spans="1:7" x14ac:dyDescent="0.2">
      <c r="A97" s="25" t="s">
        <v>14</v>
      </c>
      <c r="B97" s="65">
        <v>123</v>
      </c>
      <c r="C97" s="65">
        <v>3</v>
      </c>
      <c r="D97" s="7">
        <v>7000007</v>
      </c>
      <c r="E97" s="7">
        <v>5097560.8499999996</v>
      </c>
      <c r="F97" s="7">
        <f>SUM(D97-E97)</f>
        <v>1902446.1500000004</v>
      </c>
      <c r="G97" s="7">
        <v>618295</v>
      </c>
    </row>
    <row r="98" spans="1:7" x14ac:dyDescent="0.2">
      <c r="A98" s="29" t="s">
        <v>15</v>
      </c>
      <c r="B98" s="29">
        <f t="shared" ref="B98:G98" si="11">SUM(B95:B97)</f>
        <v>152</v>
      </c>
      <c r="C98" s="29">
        <f t="shared" si="11"/>
        <v>13</v>
      </c>
      <c r="D98" s="48">
        <f t="shared" si="11"/>
        <v>7952385</v>
      </c>
      <c r="E98" s="48">
        <f t="shared" si="11"/>
        <v>5765467.9499999993</v>
      </c>
      <c r="F98" s="48">
        <f t="shared" si="11"/>
        <v>2186917.0500000003</v>
      </c>
      <c r="G98" s="48">
        <f t="shared" si="11"/>
        <v>692257.42999999993</v>
      </c>
    </row>
    <row r="99" spans="1:7" x14ac:dyDescent="0.2">
      <c r="A99" s="31"/>
      <c r="B99" s="31"/>
      <c r="C99" s="31"/>
      <c r="D99" s="50"/>
      <c r="E99" s="50"/>
      <c r="F99" s="50"/>
      <c r="G99" s="50"/>
    </row>
    <row r="100" spans="1:7" ht="13.5" thickBot="1" x14ac:dyDescent="0.25">
      <c r="A100" s="23" t="s">
        <v>30</v>
      </c>
      <c r="B100" s="23"/>
      <c r="C100" s="31"/>
      <c r="D100" s="50"/>
      <c r="E100" s="50"/>
      <c r="F100" s="50"/>
      <c r="G100" s="50"/>
    </row>
    <row r="101" spans="1:7" ht="13.5" thickTop="1" x14ac:dyDescent="0.2">
      <c r="A101" s="32" t="s">
        <v>1</v>
      </c>
      <c r="B101" s="33" t="s">
        <v>2</v>
      </c>
      <c r="C101" s="33" t="s">
        <v>2</v>
      </c>
      <c r="D101" s="51" t="s">
        <v>7</v>
      </c>
      <c r="E101" s="51" t="s">
        <v>7</v>
      </c>
      <c r="F101" s="51" t="s">
        <v>5</v>
      </c>
      <c r="G101" s="52" t="s">
        <v>10</v>
      </c>
    </row>
    <row r="102" spans="1:7" ht="13.5" thickBot="1" x14ac:dyDescent="0.25">
      <c r="A102" s="35" t="s">
        <v>0</v>
      </c>
      <c r="B102" s="36" t="s">
        <v>3</v>
      </c>
      <c r="C102" s="36" t="s">
        <v>4</v>
      </c>
      <c r="D102" s="53" t="s">
        <v>8</v>
      </c>
      <c r="E102" s="53" t="s">
        <v>9</v>
      </c>
      <c r="F102" s="53" t="s">
        <v>6</v>
      </c>
      <c r="G102" s="54" t="s">
        <v>11</v>
      </c>
    </row>
    <row r="103" spans="1:7" ht="13.5" thickTop="1" x14ac:dyDescent="0.2">
      <c r="A103" s="25" t="s">
        <v>12</v>
      </c>
      <c r="B103" s="65">
        <v>116</v>
      </c>
      <c r="C103" s="65">
        <v>39</v>
      </c>
      <c r="D103" s="7">
        <v>3848443</v>
      </c>
      <c r="E103" s="7">
        <v>2755210.85</v>
      </c>
      <c r="F103" s="7">
        <f>SUM(D103-E103)</f>
        <v>1093232.1499999999</v>
      </c>
      <c r="G103" s="7">
        <v>284240.36</v>
      </c>
    </row>
    <row r="104" spans="1:7" x14ac:dyDescent="0.2">
      <c r="A104" s="25" t="s">
        <v>13</v>
      </c>
      <c r="B104" s="65">
        <v>32</v>
      </c>
      <c r="C104" s="65">
        <v>11</v>
      </c>
      <c r="D104" s="7">
        <v>610129</v>
      </c>
      <c r="E104" s="7">
        <v>432647.05</v>
      </c>
      <c r="F104" s="7">
        <f>SUM(D104-E104)</f>
        <v>177481.95</v>
      </c>
      <c r="G104" s="7">
        <v>46145.31</v>
      </c>
    </row>
    <row r="105" spans="1:7" x14ac:dyDescent="0.2">
      <c r="A105" s="25" t="s">
        <v>16</v>
      </c>
      <c r="B105" s="65">
        <v>5</v>
      </c>
      <c r="C105" s="65">
        <v>1</v>
      </c>
      <c r="D105" s="7">
        <v>268054</v>
      </c>
      <c r="E105" s="7">
        <v>180977.95</v>
      </c>
      <c r="F105" s="7">
        <f>SUM(D105-E105)</f>
        <v>87076.049999999988</v>
      </c>
      <c r="G105" s="7">
        <v>22639.77</v>
      </c>
    </row>
    <row r="106" spans="1:7" x14ac:dyDescent="0.2">
      <c r="A106" s="25" t="s">
        <v>17</v>
      </c>
      <c r="B106" s="65">
        <v>49</v>
      </c>
      <c r="C106" s="65">
        <v>1</v>
      </c>
      <c r="D106" s="7">
        <v>2171869</v>
      </c>
      <c r="E106" s="7">
        <v>1691238.25</v>
      </c>
      <c r="F106" s="7">
        <f>SUM(D106-E106)</f>
        <v>480630.75</v>
      </c>
      <c r="G106" s="7">
        <v>86513.54</v>
      </c>
    </row>
    <row r="107" spans="1:7" x14ac:dyDescent="0.2">
      <c r="A107" s="25" t="s">
        <v>14</v>
      </c>
      <c r="B107" s="65">
        <v>498</v>
      </c>
      <c r="C107" s="65">
        <v>12</v>
      </c>
      <c r="D107" s="7">
        <v>43750192.899999999</v>
      </c>
      <c r="E107" s="7">
        <v>32181569.899999999</v>
      </c>
      <c r="F107" s="7">
        <f>SUM(D107-E107)</f>
        <v>11568623</v>
      </c>
      <c r="G107" s="7">
        <v>3759802.48</v>
      </c>
    </row>
    <row r="108" spans="1:7" x14ac:dyDescent="0.2">
      <c r="A108" s="29" t="s">
        <v>15</v>
      </c>
      <c r="B108" s="29">
        <f t="shared" ref="B108:G108" si="12">SUM(B103:B107)</f>
        <v>700</v>
      </c>
      <c r="C108" s="29">
        <f t="shared" si="12"/>
        <v>64</v>
      </c>
      <c r="D108" s="48">
        <f t="shared" si="12"/>
        <v>50648687.899999999</v>
      </c>
      <c r="E108" s="48">
        <f t="shared" si="12"/>
        <v>37241644</v>
      </c>
      <c r="F108" s="48">
        <f t="shared" si="12"/>
        <v>13407043.9</v>
      </c>
      <c r="G108" s="48">
        <f t="shared" si="12"/>
        <v>4199341.46</v>
      </c>
    </row>
    <row r="109" spans="1:7" x14ac:dyDescent="0.2">
      <c r="A109" s="31"/>
      <c r="B109" s="31"/>
      <c r="C109" s="31"/>
      <c r="D109" s="50"/>
      <c r="E109" s="50"/>
      <c r="F109" s="50"/>
      <c r="G109" s="50"/>
    </row>
    <row r="110" spans="1:7" ht="13.5" thickBot="1" x14ac:dyDescent="0.25">
      <c r="A110" s="23" t="s">
        <v>31</v>
      </c>
      <c r="B110" s="23"/>
      <c r="C110" s="31"/>
      <c r="D110" s="50"/>
      <c r="E110" s="50"/>
      <c r="F110" s="50"/>
      <c r="G110" s="50"/>
    </row>
    <row r="111" spans="1:7" ht="13.5" thickTop="1" x14ac:dyDescent="0.2">
      <c r="A111" s="32" t="s">
        <v>1</v>
      </c>
      <c r="B111" s="33" t="s">
        <v>2</v>
      </c>
      <c r="C111" s="33" t="s">
        <v>2</v>
      </c>
      <c r="D111" s="51" t="s">
        <v>7</v>
      </c>
      <c r="E111" s="51" t="s">
        <v>7</v>
      </c>
      <c r="F111" s="51" t="s">
        <v>5</v>
      </c>
      <c r="G111" s="52" t="s">
        <v>10</v>
      </c>
    </row>
    <row r="112" spans="1:7" ht="13.5" thickBot="1" x14ac:dyDescent="0.25">
      <c r="A112" s="35" t="s">
        <v>0</v>
      </c>
      <c r="B112" s="36" t="s">
        <v>3</v>
      </c>
      <c r="C112" s="36" t="s">
        <v>4</v>
      </c>
      <c r="D112" s="53" t="s">
        <v>8</v>
      </c>
      <c r="E112" s="53" t="s">
        <v>9</v>
      </c>
      <c r="F112" s="53" t="s">
        <v>6</v>
      </c>
      <c r="G112" s="54" t="s">
        <v>11</v>
      </c>
    </row>
    <row r="113" spans="1:7" ht="13.5" thickTop="1" x14ac:dyDescent="0.2">
      <c r="A113" s="25" t="s">
        <v>12</v>
      </c>
      <c r="B113" s="65">
        <v>13</v>
      </c>
      <c r="C113" s="65">
        <v>5</v>
      </c>
      <c r="D113" s="1">
        <v>225227.05</v>
      </c>
      <c r="E113" s="1">
        <v>131376.15</v>
      </c>
      <c r="F113" s="1">
        <f>SUM(D113-E113)</f>
        <v>93850.9</v>
      </c>
      <c r="G113" s="1">
        <v>24401.23</v>
      </c>
    </row>
    <row r="114" spans="1:7" ht="15" x14ac:dyDescent="0.35">
      <c r="A114" s="25" t="s">
        <v>14</v>
      </c>
      <c r="B114" s="65">
        <v>206</v>
      </c>
      <c r="C114" s="65">
        <v>7</v>
      </c>
      <c r="D114" s="2">
        <v>10763012.550000001</v>
      </c>
      <c r="E114" s="2">
        <v>7624321.25</v>
      </c>
      <c r="F114" s="6">
        <f>SUM(D114-E114)</f>
        <v>3138691.3000000007</v>
      </c>
      <c r="G114" s="2">
        <v>1020074.67</v>
      </c>
    </row>
    <row r="115" spans="1:7" x14ac:dyDescent="0.2">
      <c r="A115" s="29" t="s">
        <v>15</v>
      </c>
      <c r="B115" s="29">
        <f t="shared" ref="B115:G115" si="13">SUM(B113:B114)</f>
        <v>219</v>
      </c>
      <c r="C115" s="29">
        <f t="shared" si="13"/>
        <v>12</v>
      </c>
      <c r="D115" s="48">
        <f t="shared" si="13"/>
        <v>10988239.600000001</v>
      </c>
      <c r="E115" s="48">
        <f t="shared" si="13"/>
        <v>7755697.4000000004</v>
      </c>
      <c r="F115" s="48">
        <f t="shared" si="13"/>
        <v>3232542.2000000007</v>
      </c>
      <c r="G115" s="48">
        <f t="shared" si="13"/>
        <v>1044475.9</v>
      </c>
    </row>
    <row r="116" spans="1:7" x14ac:dyDescent="0.2">
      <c r="A116" s="25"/>
      <c r="B116" s="25"/>
      <c r="C116" s="25"/>
      <c r="D116" s="50"/>
      <c r="E116" s="50"/>
      <c r="F116" s="50"/>
      <c r="G116" s="50"/>
    </row>
    <row r="117" spans="1:7" x14ac:dyDescent="0.2">
      <c r="A117" s="25"/>
      <c r="B117" s="25"/>
      <c r="C117" s="25"/>
      <c r="D117" s="50"/>
      <c r="E117" s="50"/>
      <c r="F117" s="50"/>
      <c r="G117" s="50"/>
    </row>
    <row r="118" spans="1:7" ht="13.5" thickBot="1" x14ac:dyDescent="0.25">
      <c r="A118" s="23" t="s">
        <v>32</v>
      </c>
      <c r="B118" s="23"/>
      <c r="C118" s="31"/>
      <c r="D118" s="50"/>
      <c r="E118" s="50"/>
      <c r="F118" s="50"/>
      <c r="G118" s="50"/>
    </row>
    <row r="119" spans="1:7" ht="13.5" thickTop="1" x14ac:dyDescent="0.2">
      <c r="A119" s="32" t="s">
        <v>1</v>
      </c>
      <c r="B119" s="33" t="s">
        <v>2</v>
      </c>
      <c r="C119" s="33" t="s">
        <v>2</v>
      </c>
      <c r="D119" s="51" t="s">
        <v>7</v>
      </c>
      <c r="E119" s="51" t="s">
        <v>7</v>
      </c>
      <c r="F119" s="51" t="s">
        <v>5</v>
      </c>
      <c r="G119" s="52" t="s">
        <v>10</v>
      </c>
    </row>
    <row r="120" spans="1:7" ht="13.5" thickBot="1" x14ac:dyDescent="0.25">
      <c r="A120" s="35" t="s">
        <v>0</v>
      </c>
      <c r="B120" s="36" t="s">
        <v>3</v>
      </c>
      <c r="C120" s="36" t="s">
        <v>4</v>
      </c>
      <c r="D120" s="53" t="s">
        <v>8</v>
      </c>
      <c r="E120" s="53" t="s">
        <v>9</v>
      </c>
      <c r="F120" s="53" t="s">
        <v>6</v>
      </c>
      <c r="G120" s="54" t="s">
        <v>11</v>
      </c>
    </row>
    <row r="121" spans="1:7" ht="13.5" thickTop="1" x14ac:dyDescent="0.2">
      <c r="A121" s="25" t="s">
        <v>12</v>
      </c>
      <c r="B121" s="63">
        <v>484</v>
      </c>
      <c r="C121" s="63">
        <v>168</v>
      </c>
      <c r="D121" s="7">
        <v>13203703.5</v>
      </c>
      <c r="E121" s="7">
        <v>9053343.1999999993</v>
      </c>
      <c r="F121" s="7">
        <f>SUM(D121-E121)</f>
        <v>4150360.3000000007</v>
      </c>
      <c r="G121" s="7">
        <v>1079093.68</v>
      </c>
    </row>
    <row r="122" spans="1:7" x14ac:dyDescent="0.2">
      <c r="A122" s="25" t="s">
        <v>13</v>
      </c>
      <c r="B122" s="63">
        <v>158</v>
      </c>
      <c r="C122" s="63">
        <v>58</v>
      </c>
      <c r="D122" s="7">
        <v>3999945</v>
      </c>
      <c r="E122" s="7">
        <v>2765841.6</v>
      </c>
      <c r="F122" s="7">
        <f>SUM(D122-E122)</f>
        <v>1234103.3999999999</v>
      </c>
      <c r="G122" s="7">
        <v>320866.88</v>
      </c>
    </row>
    <row r="123" spans="1:7" x14ac:dyDescent="0.2">
      <c r="A123" s="25" t="s">
        <v>14</v>
      </c>
      <c r="B123" s="63">
        <v>156</v>
      </c>
      <c r="C123" s="63">
        <v>5</v>
      </c>
      <c r="D123" s="7">
        <v>8333948</v>
      </c>
      <c r="E123" s="7">
        <v>5997573.7999999998</v>
      </c>
      <c r="F123" s="7">
        <f>SUM(D123-E123)</f>
        <v>2336374.2000000002</v>
      </c>
      <c r="G123" s="7">
        <v>759321.62</v>
      </c>
    </row>
    <row r="124" spans="1:7" x14ac:dyDescent="0.2">
      <c r="A124" s="29" t="s">
        <v>15</v>
      </c>
      <c r="B124" s="29">
        <f t="shared" ref="B124:G124" si="14">SUM(B121:B123)</f>
        <v>798</v>
      </c>
      <c r="C124" s="29">
        <f t="shared" si="14"/>
        <v>231</v>
      </c>
      <c r="D124" s="48">
        <f t="shared" si="14"/>
        <v>25537596.5</v>
      </c>
      <c r="E124" s="48">
        <f t="shared" si="14"/>
        <v>17816758.599999998</v>
      </c>
      <c r="F124" s="48">
        <f t="shared" si="14"/>
        <v>7720837.9000000013</v>
      </c>
      <c r="G124" s="48">
        <f t="shared" si="14"/>
        <v>2159282.1800000002</v>
      </c>
    </row>
    <row r="125" spans="1:7" x14ac:dyDescent="0.2">
      <c r="A125" s="31"/>
      <c r="B125" s="31"/>
      <c r="C125" s="31"/>
      <c r="D125" s="50"/>
      <c r="E125" s="50"/>
      <c r="F125" s="50"/>
      <c r="G125" s="50"/>
    </row>
    <row r="126" spans="1:7" ht="13.5" thickBot="1" x14ac:dyDescent="0.25">
      <c r="A126" s="23" t="s">
        <v>33</v>
      </c>
      <c r="B126" s="23"/>
      <c r="C126" s="31"/>
      <c r="D126" s="50"/>
      <c r="E126" s="50"/>
      <c r="F126" s="50"/>
      <c r="G126" s="50"/>
    </row>
    <row r="127" spans="1:7" ht="13.5" thickTop="1" x14ac:dyDescent="0.2">
      <c r="A127" s="32" t="s">
        <v>1</v>
      </c>
      <c r="B127" s="33" t="s">
        <v>2</v>
      </c>
      <c r="C127" s="33" t="s">
        <v>2</v>
      </c>
      <c r="D127" s="51" t="s">
        <v>7</v>
      </c>
      <c r="E127" s="51" t="s">
        <v>7</v>
      </c>
      <c r="F127" s="51" t="s">
        <v>5</v>
      </c>
      <c r="G127" s="52" t="s">
        <v>10</v>
      </c>
    </row>
    <row r="128" spans="1:7" ht="13.5" thickBot="1" x14ac:dyDescent="0.25">
      <c r="A128" s="35" t="s">
        <v>0</v>
      </c>
      <c r="B128" s="36" t="s">
        <v>3</v>
      </c>
      <c r="C128" s="36" t="s">
        <v>4</v>
      </c>
      <c r="D128" s="53" t="s">
        <v>8</v>
      </c>
      <c r="E128" s="53" t="s">
        <v>9</v>
      </c>
      <c r="F128" s="53" t="s">
        <v>6</v>
      </c>
      <c r="G128" s="54" t="s">
        <v>11</v>
      </c>
    </row>
    <row r="129" spans="1:7" ht="13.5" thickTop="1" x14ac:dyDescent="0.2">
      <c r="A129" s="25" t="s">
        <v>12</v>
      </c>
      <c r="B129" s="65">
        <v>36</v>
      </c>
      <c r="C129" s="65">
        <v>12</v>
      </c>
      <c r="D129" s="7">
        <v>1553144</v>
      </c>
      <c r="E129" s="7">
        <v>1028218.35</v>
      </c>
      <c r="F129" s="7">
        <f>SUM(D129-E129)</f>
        <v>524925.65</v>
      </c>
      <c r="G129" s="7">
        <v>136480.67000000001</v>
      </c>
    </row>
    <row r="130" spans="1:7" x14ac:dyDescent="0.2">
      <c r="A130" s="25" t="s">
        <v>13</v>
      </c>
      <c r="B130" s="65">
        <v>25</v>
      </c>
      <c r="C130" s="65">
        <v>9</v>
      </c>
      <c r="D130" s="7">
        <v>929951</v>
      </c>
      <c r="E130" s="7">
        <v>629467.19999999995</v>
      </c>
      <c r="F130" s="7">
        <f>SUM(D130-E130)</f>
        <v>300483.80000000005</v>
      </c>
      <c r="G130" s="7">
        <v>78125.789999999994</v>
      </c>
    </row>
    <row r="131" spans="1:7" x14ac:dyDescent="0.2">
      <c r="A131" s="25" t="s">
        <v>14</v>
      </c>
      <c r="B131" s="65">
        <v>45</v>
      </c>
      <c r="C131" s="65">
        <v>1</v>
      </c>
      <c r="D131" s="7">
        <v>5262731.8499999996</v>
      </c>
      <c r="E131" s="7">
        <v>3727281.65</v>
      </c>
      <c r="F131" s="7">
        <f>SUM(D131-E131)</f>
        <v>1535450.1999999997</v>
      </c>
      <c r="G131" s="7">
        <v>499021.32</v>
      </c>
    </row>
    <row r="132" spans="1:7" x14ac:dyDescent="0.2">
      <c r="A132" s="29" t="s">
        <v>15</v>
      </c>
      <c r="B132" s="29">
        <f t="shared" ref="B132:G132" si="15">SUM(B129:B131)</f>
        <v>106</v>
      </c>
      <c r="C132" s="29">
        <f t="shared" si="15"/>
        <v>22</v>
      </c>
      <c r="D132" s="48">
        <f t="shared" si="15"/>
        <v>7745826.8499999996</v>
      </c>
      <c r="E132" s="48">
        <f t="shared" si="15"/>
        <v>5384967.1999999993</v>
      </c>
      <c r="F132" s="48">
        <f t="shared" si="15"/>
        <v>2360859.65</v>
      </c>
      <c r="G132" s="48">
        <f t="shared" si="15"/>
        <v>713627.78</v>
      </c>
    </row>
    <row r="133" spans="1:7" x14ac:dyDescent="0.2">
      <c r="A133" s="31"/>
      <c r="B133" s="31"/>
      <c r="C133" s="31"/>
      <c r="D133" s="50"/>
      <c r="E133" s="50"/>
      <c r="F133" s="50"/>
      <c r="G133" s="50"/>
    </row>
    <row r="134" spans="1:7" ht="13.5" thickBot="1" x14ac:dyDescent="0.25">
      <c r="A134" s="23" t="s">
        <v>34</v>
      </c>
      <c r="B134" s="23"/>
      <c r="C134" s="31"/>
      <c r="D134" s="50"/>
      <c r="E134" s="50"/>
      <c r="F134" s="50"/>
      <c r="G134" s="50"/>
    </row>
    <row r="135" spans="1:7" ht="13.5" thickTop="1" x14ac:dyDescent="0.2">
      <c r="A135" s="32" t="s">
        <v>1</v>
      </c>
      <c r="B135" s="33" t="s">
        <v>2</v>
      </c>
      <c r="C135" s="33" t="s">
        <v>2</v>
      </c>
      <c r="D135" s="51" t="s">
        <v>7</v>
      </c>
      <c r="E135" s="51" t="s">
        <v>7</v>
      </c>
      <c r="F135" s="51" t="s">
        <v>5</v>
      </c>
      <c r="G135" s="52" t="s">
        <v>10</v>
      </c>
    </row>
    <row r="136" spans="1:7" ht="13.5" thickBot="1" x14ac:dyDescent="0.25">
      <c r="A136" s="35" t="s">
        <v>0</v>
      </c>
      <c r="B136" s="36" t="s">
        <v>3</v>
      </c>
      <c r="C136" s="36" t="s">
        <v>4</v>
      </c>
      <c r="D136" s="53" t="s">
        <v>8</v>
      </c>
      <c r="E136" s="53" t="s">
        <v>9</v>
      </c>
      <c r="F136" s="53" t="s">
        <v>6</v>
      </c>
      <c r="G136" s="54" t="s">
        <v>11</v>
      </c>
    </row>
    <row r="137" spans="1:7" ht="13.5" thickTop="1" x14ac:dyDescent="0.2">
      <c r="A137" s="25" t="s">
        <v>12</v>
      </c>
      <c r="B137" s="65">
        <v>39</v>
      </c>
      <c r="C137" s="65">
        <v>13</v>
      </c>
      <c r="D137" s="7">
        <v>1416851.4</v>
      </c>
      <c r="E137" s="7">
        <v>990959.65</v>
      </c>
      <c r="F137" s="7">
        <f>SUM(D137-E137)</f>
        <v>425891.74999999988</v>
      </c>
      <c r="G137" s="7">
        <v>110731.86</v>
      </c>
    </row>
    <row r="138" spans="1:7" x14ac:dyDescent="0.2">
      <c r="A138" s="25" t="s">
        <v>13</v>
      </c>
      <c r="B138" s="65">
        <v>14</v>
      </c>
      <c r="C138" s="65">
        <v>5</v>
      </c>
      <c r="D138" s="7">
        <v>461739.15</v>
      </c>
      <c r="E138" s="7">
        <v>317513.40000000002</v>
      </c>
      <c r="F138" s="7">
        <f>SUM(D138-E138)</f>
        <v>144225.75</v>
      </c>
      <c r="G138" s="7">
        <v>37498.699999999997</v>
      </c>
    </row>
    <row r="139" spans="1:7" x14ac:dyDescent="0.2">
      <c r="A139" s="25" t="s">
        <v>14</v>
      </c>
      <c r="B139" s="65">
        <v>108</v>
      </c>
      <c r="C139" s="65">
        <v>4</v>
      </c>
      <c r="D139" s="7">
        <v>6542593.8499999996</v>
      </c>
      <c r="E139" s="7">
        <v>4741149.55</v>
      </c>
      <c r="F139" s="7">
        <f>SUM(D139-E139)</f>
        <v>1801444.2999999998</v>
      </c>
      <c r="G139" s="7">
        <v>585469.4</v>
      </c>
    </row>
    <row r="140" spans="1:7" x14ac:dyDescent="0.2">
      <c r="A140" s="29" t="s">
        <v>15</v>
      </c>
      <c r="B140" s="29">
        <f t="shared" ref="B140:G140" si="16">SUM(B137:B139)</f>
        <v>161</v>
      </c>
      <c r="C140" s="29">
        <f t="shared" si="16"/>
        <v>22</v>
      </c>
      <c r="D140" s="48">
        <f t="shared" si="16"/>
        <v>8421184.3999999985</v>
      </c>
      <c r="E140" s="48">
        <f t="shared" si="16"/>
        <v>6049622.5999999996</v>
      </c>
      <c r="F140" s="48">
        <f t="shared" si="16"/>
        <v>2371561.7999999998</v>
      </c>
      <c r="G140" s="48">
        <f t="shared" si="16"/>
        <v>733699.96</v>
      </c>
    </row>
    <row r="141" spans="1:7" x14ac:dyDescent="0.2">
      <c r="A141" s="31"/>
      <c r="B141" s="31"/>
      <c r="C141" s="31"/>
      <c r="D141" s="50"/>
      <c r="E141" s="50"/>
      <c r="F141" s="50"/>
      <c r="G141" s="50"/>
    </row>
    <row r="142" spans="1:7" ht="13.5" thickBot="1" x14ac:dyDescent="0.25">
      <c r="A142" s="23" t="s">
        <v>35</v>
      </c>
      <c r="B142" s="23"/>
      <c r="C142" s="31"/>
      <c r="D142" s="50"/>
      <c r="E142" s="50"/>
      <c r="F142" s="50"/>
      <c r="G142" s="50"/>
    </row>
    <row r="143" spans="1:7" ht="13.5" thickTop="1" x14ac:dyDescent="0.2">
      <c r="A143" s="32" t="s">
        <v>1</v>
      </c>
      <c r="B143" s="33" t="s">
        <v>2</v>
      </c>
      <c r="C143" s="33" t="s">
        <v>2</v>
      </c>
      <c r="D143" s="51" t="s">
        <v>7</v>
      </c>
      <c r="E143" s="51" t="s">
        <v>7</v>
      </c>
      <c r="F143" s="51" t="s">
        <v>5</v>
      </c>
      <c r="G143" s="52" t="s">
        <v>10</v>
      </c>
    </row>
    <row r="144" spans="1:7" ht="13.5" thickBot="1" x14ac:dyDescent="0.25">
      <c r="A144" s="35" t="s">
        <v>0</v>
      </c>
      <c r="B144" s="36" t="s">
        <v>3</v>
      </c>
      <c r="C144" s="36" t="s">
        <v>4</v>
      </c>
      <c r="D144" s="53" t="s">
        <v>8</v>
      </c>
      <c r="E144" s="53" t="s">
        <v>9</v>
      </c>
      <c r="F144" s="53" t="s">
        <v>6</v>
      </c>
      <c r="G144" s="54" t="s">
        <v>11</v>
      </c>
    </row>
    <row r="145" spans="1:7" ht="13.5" thickTop="1" x14ac:dyDescent="0.2">
      <c r="A145" s="25" t="s">
        <v>13</v>
      </c>
      <c r="B145" s="5">
        <v>3</v>
      </c>
      <c r="C145" s="5">
        <v>1</v>
      </c>
      <c r="D145" s="7">
        <v>162656</v>
      </c>
      <c r="E145" s="7">
        <v>126922.1</v>
      </c>
      <c r="F145" s="7">
        <f>SUM(D145-E145)</f>
        <v>35733.899999999994</v>
      </c>
      <c r="G145" s="7">
        <v>9290.81</v>
      </c>
    </row>
    <row r="146" spans="1:7" x14ac:dyDescent="0.2">
      <c r="A146" s="25" t="s">
        <v>14</v>
      </c>
      <c r="B146" s="5">
        <v>75</v>
      </c>
      <c r="C146" s="5">
        <v>2</v>
      </c>
      <c r="D146" s="7">
        <v>3965523.5</v>
      </c>
      <c r="E146" s="7">
        <v>2820928.35</v>
      </c>
      <c r="F146" s="7">
        <f>SUM(D146-E146)</f>
        <v>1144595.1499999999</v>
      </c>
      <c r="G146" s="7">
        <v>371993.42</v>
      </c>
    </row>
    <row r="147" spans="1:7" x14ac:dyDescent="0.2">
      <c r="A147" s="29" t="s">
        <v>15</v>
      </c>
      <c r="B147" s="29">
        <f t="shared" ref="B147:G147" si="17">SUM(B145:B146)</f>
        <v>78</v>
      </c>
      <c r="C147" s="29">
        <f t="shared" si="17"/>
        <v>3</v>
      </c>
      <c r="D147" s="48">
        <f t="shared" si="17"/>
        <v>4128179.5</v>
      </c>
      <c r="E147" s="48">
        <f t="shared" si="17"/>
        <v>2947850.45</v>
      </c>
      <c r="F147" s="48">
        <f t="shared" si="17"/>
        <v>1180329.0499999998</v>
      </c>
      <c r="G147" s="48">
        <f t="shared" si="17"/>
        <v>381284.23</v>
      </c>
    </row>
    <row r="148" spans="1:7" x14ac:dyDescent="0.2">
      <c r="A148" s="31"/>
      <c r="B148" s="31"/>
      <c r="C148" s="31"/>
      <c r="D148" s="50"/>
      <c r="E148" s="50"/>
      <c r="F148" s="50"/>
      <c r="G148" s="50"/>
    </row>
    <row r="149" spans="1:7" ht="13.5" thickBot="1" x14ac:dyDescent="0.25">
      <c r="A149" s="23" t="s">
        <v>36</v>
      </c>
      <c r="B149" s="23"/>
      <c r="C149" s="31"/>
      <c r="D149" s="50"/>
      <c r="E149" s="50"/>
      <c r="F149" s="50"/>
      <c r="G149" s="50"/>
    </row>
    <row r="150" spans="1:7" ht="13.5" thickTop="1" x14ac:dyDescent="0.2">
      <c r="A150" s="32" t="s">
        <v>1</v>
      </c>
      <c r="B150" s="33" t="s">
        <v>2</v>
      </c>
      <c r="C150" s="33" t="s">
        <v>2</v>
      </c>
      <c r="D150" s="51" t="s">
        <v>7</v>
      </c>
      <c r="E150" s="51" t="s">
        <v>7</v>
      </c>
      <c r="F150" s="51" t="s">
        <v>5</v>
      </c>
      <c r="G150" s="52" t="s">
        <v>10</v>
      </c>
    </row>
    <row r="151" spans="1:7" ht="13.5" thickBot="1" x14ac:dyDescent="0.25">
      <c r="A151" s="35" t="s">
        <v>0</v>
      </c>
      <c r="B151" s="36" t="s">
        <v>3</v>
      </c>
      <c r="C151" s="36" t="s">
        <v>4</v>
      </c>
      <c r="D151" s="53" t="s">
        <v>8</v>
      </c>
      <c r="E151" s="53" t="s">
        <v>9</v>
      </c>
      <c r="F151" s="53" t="s">
        <v>6</v>
      </c>
      <c r="G151" s="54" t="s">
        <v>11</v>
      </c>
    </row>
    <row r="152" spans="1:7" ht="13.5" thickTop="1" x14ac:dyDescent="0.2">
      <c r="A152" s="25" t="s">
        <v>12</v>
      </c>
      <c r="B152" s="65">
        <v>73</v>
      </c>
      <c r="C152" s="65">
        <v>24</v>
      </c>
      <c r="D152" s="1">
        <v>2607394.2000000002</v>
      </c>
      <c r="E152" s="1">
        <v>1782464.35</v>
      </c>
      <c r="F152" s="1">
        <f>SUM(D152-E152)</f>
        <v>824929.85000000009</v>
      </c>
      <c r="G152" s="1">
        <v>214481.76</v>
      </c>
    </row>
    <row r="153" spans="1:7" x14ac:dyDescent="0.2">
      <c r="A153" s="25" t="s">
        <v>13</v>
      </c>
      <c r="B153" s="65">
        <v>91</v>
      </c>
      <c r="C153" s="65">
        <v>32</v>
      </c>
      <c r="D153" s="1">
        <v>3440760.5</v>
      </c>
      <c r="E153" s="1">
        <v>2394527.85</v>
      </c>
      <c r="F153" s="1">
        <f>SUM(D153-E153)</f>
        <v>1046232.6499999999</v>
      </c>
      <c r="G153" s="1">
        <v>272020.49</v>
      </c>
    </row>
    <row r="154" spans="1:7" x14ac:dyDescent="0.2">
      <c r="A154" s="25" t="s">
        <v>17</v>
      </c>
      <c r="B154" s="65">
        <v>177</v>
      </c>
      <c r="C154" s="65">
        <v>2</v>
      </c>
      <c r="D154" s="1">
        <v>9837781</v>
      </c>
      <c r="E154" s="1">
        <v>7082643.2000000002</v>
      </c>
      <c r="F154" s="1">
        <f>SUM(D154-E154)</f>
        <v>2755137.8</v>
      </c>
      <c r="G154" s="1">
        <v>495924.8</v>
      </c>
    </row>
    <row r="155" spans="1:7" x14ac:dyDescent="0.2">
      <c r="A155" s="25" t="s">
        <v>14</v>
      </c>
      <c r="B155" s="65">
        <v>93</v>
      </c>
      <c r="C155" s="65">
        <v>2</v>
      </c>
      <c r="D155" s="7">
        <v>8684415</v>
      </c>
      <c r="E155" s="7">
        <v>6140879.8499999996</v>
      </c>
      <c r="F155" s="7">
        <f>SUM(D155-E155)</f>
        <v>2543535.1500000004</v>
      </c>
      <c r="G155" s="7">
        <v>826648.92</v>
      </c>
    </row>
    <row r="156" spans="1:7" x14ac:dyDescent="0.2">
      <c r="A156" s="29" t="s">
        <v>15</v>
      </c>
      <c r="B156" s="29">
        <f t="shared" ref="B156:G156" si="18">SUM(B152:B155)</f>
        <v>434</v>
      </c>
      <c r="C156" s="29">
        <f t="shared" si="18"/>
        <v>60</v>
      </c>
      <c r="D156" s="48">
        <f t="shared" si="18"/>
        <v>24570350.699999999</v>
      </c>
      <c r="E156" s="48">
        <f t="shared" si="18"/>
        <v>17400515.25</v>
      </c>
      <c r="F156" s="48">
        <f t="shared" si="18"/>
        <v>7169835.4500000002</v>
      </c>
      <c r="G156" s="48">
        <f t="shared" si="18"/>
        <v>1809075.9700000002</v>
      </c>
    </row>
    <row r="157" spans="1:7" x14ac:dyDescent="0.2">
      <c r="A157" s="25"/>
      <c r="B157" s="25"/>
      <c r="C157" s="25"/>
      <c r="D157" s="50"/>
      <c r="E157" s="50"/>
      <c r="F157" s="50"/>
      <c r="G157" s="50"/>
    </row>
    <row r="158" spans="1:7" ht="13.5" thickBot="1" x14ac:dyDescent="0.25">
      <c r="A158" s="23" t="s">
        <v>37</v>
      </c>
      <c r="B158" s="23"/>
      <c r="C158" s="31"/>
      <c r="D158" s="50"/>
      <c r="E158" s="50"/>
      <c r="F158" s="50"/>
      <c r="G158" s="50"/>
    </row>
    <row r="159" spans="1:7" ht="13.5" thickTop="1" x14ac:dyDescent="0.2">
      <c r="A159" s="32" t="s">
        <v>1</v>
      </c>
      <c r="B159" s="33" t="s">
        <v>2</v>
      </c>
      <c r="C159" s="33" t="s">
        <v>2</v>
      </c>
      <c r="D159" s="51" t="s">
        <v>7</v>
      </c>
      <c r="E159" s="51" t="s">
        <v>7</v>
      </c>
      <c r="F159" s="51" t="s">
        <v>5</v>
      </c>
      <c r="G159" s="52" t="s">
        <v>10</v>
      </c>
    </row>
    <row r="160" spans="1:7" ht="13.5" thickBot="1" x14ac:dyDescent="0.25">
      <c r="A160" s="35" t="s">
        <v>0</v>
      </c>
      <c r="B160" s="36" t="s">
        <v>3</v>
      </c>
      <c r="C160" s="36" t="s">
        <v>4</v>
      </c>
      <c r="D160" s="53" t="s">
        <v>8</v>
      </c>
      <c r="E160" s="53" t="s">
        <v>9</v>
      </c>
      <c r="F160" s="53" t="s">
        <v>6</v>
      </c>
      <c r="G160" s="54" t="s">
        <v>11</v>
      </c>
    </row>
    <row r="161" spans="1:8" ht="13.5" thickTop="1" x14ac:dyDescent="0.2">
      <c r="A161" s="25" t="s">
        <v>12</v>
      </c>
      <c r="B161" s="63">
        <v>25</v>
      </c>
      <c r="C161" s="63">
        <v>9</v>
      </c>
      <c r="D161" s="7">
        <v>1273527</v>
      </c>
      <c r="E161" s="7">
        <v>830072.4</v>
      </c>
      <c r="F161" s="7">
        <f>SUM(D161-E161)</f>
        <v>443454.6</v>
      </c>
      <c r="G161" s="7">
        <v>115298.2</v>
      </c>
    </row>
    <row r="162" spans="1:8" x14ac:dyDescent="0.2">
      <c r="A162" s="25" t="s">
        <v>13</v>
      </c>
      <c r="B162" s="63">
        <v>21</v>
      </c>
      <c r="C162" s="63">
        <v>7</v>
      </c>
      <c r="D162" s="7">
        <v>1431888</v>
      </c>
      <c r="E162" s="7">
        <v>1007213.3</v>
      </c>
      <c r="F162" s="7">
        <f>SUM(D162-E162)</f>
        <v>424674.69999999995</v>
      </c>
      <c r="G162" s="7">
        <v>110415.42</v>
      </c>
    </row>
    <row r="163" spans="1:8" x14ac:dyDescent="0.2">
      <c r="A163" s="25" t="s">
        <v>17</v>
      </c>
      <c r="B163" s="63">
        <v>135</v>
      </c>
      <c r="C163" s="63">
        <v>2</v>
      </c>
      <c r="D163" s="7">
        <v>8131777</v>
      </c>
      <c r="E163" s="7">
        <v>5971467.0499999998</v>
      </c>
      <c r="F163" s="7">
        <f>SUM(D163-E163)</f>
        <v>2160309.9500000002</v>
      </c>
      <c r="G163" s="7">
        <v>388855.79</v>
      </c>
    </row>
    <row r="164" spans="1:8" x14ac:dyDescent="0.2">
      <c r="A164" s="25" t="s">
        <v>14</v>
      </c>
      <c r="B164" s="63">
        <v>80</v>
      </c>
      <c r="C164" s="63">
        <v>2</v>
      </c>
      <c r="D164" s="7">
        <v>6258765</v>
      </c>
      <c r="E164" s="7">
        <v>4533237.3</v>
      </c>
      <c r="F164" s="7">
        <f>SUM(D164-E164)</f>
        <v>1725527.7000000002</v>
      </c>
      <c r="G164" s="7">
        <v>560796.5</v>
      </c>
    </row>
    <row r="165" spans="1:8" x14ac:dyDescent="0.2">
      <c r="A165" s="29" t="s">
        <v>15</v>
      </c>
      <c r="B165" s="29">
        <f t="shared" ref="B165:G165" si="19">SUM(B161:B164)</f>
        <v>261</v>
      </c>
      <c r="C165" s="29">
        <f t="shared" si="19"/>
        <v>20</v>
      </c>
      <c r="D165" s="48">
        <f t="shared" si="19"/>
        <v>17095957</v>
      </c>
      <c r="E165" s="48">
        <f t="shared" si="19"/>
        <v>12341990.050000001</v>
      </c>
      <c r="F165" s="48">
        <f t="shared" si="19"/>
        <v>4753966.95</v>
      </c>
      <c r="G165" s="48">
        <f t="shared" si="19"/>
        <v>1175365.9099999999</v>
      </c>
    </row>
    <row r="166" spans="1:8" x14ac:dyDescent="0.2">
      <c r="A166" s="31"/>
      <c r="B166" s="31"/>
      <c r="C166" s="31"/>
      <c r="D166" s="50"/>
      <c r="E166" s="50"/>
      <c r="F166" s="50"/>
      <c r="G166" s="50"/>
    </row>
    <row r="167" spans="1:8" ht="13.5" thickBot="1" x14ac:dyDescent="0.25">
      <c r="A167" s="23" t="s">
        <v>38</v>
      </c>
      <c r="B167" s="23"/>
      <c r="C167" s="31"/>
      <c r="D167" s="50"/>
      <c r="E167" s="50"/>
      <c r="F167" s="50"/>
      <c r="G167" s="50"/>
    </row>
    <row r="168" spans="1:8" ht="13.5" thickTop="1" x14ac:dyDescent="0.2">
      <c r="A168" s="32" t="s">
        <v>1</v>
      </c>
      <c r="B168" s="33" t="s">
        <v>2</v>
      </c>
      <c r="C168" s="33" t="s">
        <v>2</v>
      </c>
      <c r="D168" s="51" t="s">
        <v>7</v>
      </c>
      <c r="E168" s="51" t="s">
        <v>7</v>
      </c>
      <c r="F168" s="51" t="s">
        <v>5</v>
      </c>
      <c r="G168" s="52" t="s">
        <v>10</v>
      </c>
    </row>
    <row r="169" spans="1:8" ht="13.5" thickBot="1" x14ac:dyDescent="0.25">
      <c r="A169" s="35" t="s">
        <v>0</v>
      </c>
      <c r="B169" s="36" t="s">
        <v>3</v>
      </c>
      <c r="C169" s="36" t="s">
        <v>4</v>
      </c>
      <c r="D169" s="53" t="s">
        <v>8</v>
      </c>
      <c r="E169" s="53" t="s">
        <v>9</v>
      </c>
      <c r="F169" s="53" t="s">
        <v>6</v>
      </c>
      <c r="G169" s="54" t="s">
        <v>11</v>
      </c>
    </row>
    <row r="170" spans="1:8" ht="13.5" thickTop="1" x14ac:dyDescent="0.2">
      <c r="A170" s="25" t="s">
        <v>12</v>
      </c>
      <c r="B170" s="5">
        <v>6</v>
      </c>
      <c r="C170" s="5">
        <v>2</v>
      </c>
      <c r="D170" s="7">
        <v>337770.45</v>
      </c>
      <c r="E170" s="7">
        <v>245680.05</v>
      </c>
      <c r="F170" s="7">
        <f>SUM(D170-E170)</f>
        <v>92090.400000000023</v>
      </c>
      <c r="G170" s="7">
        <v>23943.5</v>
      </c>
    </row>
    <row r="171" spans="1:8" x14ac:dyDescent="0.2">
      <c r="A171" s="25" t="s">
        <v>14</v>
      </c>
      <c r="B171" s="5">
        <v>467</v>
      </c>
      <c r="C171" s="5">
        <v>10</v>
      </c>
      <c r="D171" s="7">
        <v>45286115.950000003</v>
      </c>
      <c r="E171" s="7">
        <v>33359877.800000001</v>
      </c>
      <c r="F171" s="7">
        <f>SUM(D171-E171)</f>
        <v>11926238.150000002</v>
      </c>
      <c r="G171" s="7">
        <v>3876027.4</v>
      </c>
    </row>
    <row r="172" spans="1:8" x14ac:dyDescent="0.2">
      <c r="A172" s="29" t="s">
        <v>15</v>
      </c>
      <c r="B172" s="29">
        <f t="shared" ref="B172:G172" si="20">SUM(B170:B171)</f>
        <v>473</v>
      </c>
      <c r="C172" s="29">
        <f t="shared" si="20"/>
        <v>12</v>
      </c>
      <c r="D172" s="48">
        <f t="shared" si="20"/>
        <v>45623886.400000006</v>
      </c>
      <c r="E172" s="48">
        <f t="shared" si="20"/>
        <v>33605557.850000001</v>
      </c>
      <c r="F172" s="48">
        <f t="shared" si="20"/>
        <v>12018328.550000003</v>
      </c>
      <c r="G172" s="48">
        <f t="shared" si="20"/>
        <v>3899970.9</v>
      </c>
    </row>
    <row r="173" spans="1:8" x14ac:dyDescent="0.2">
      <c r="A173" s="31"/>
      <c r="B173" s="31"/>
      <c r="C173" s="31"/>
      <c r="D173" s="50"/>
      <c r="E173" s="50"/>
      <c r="F173" s="50"/>
      <c r="G173" s="50"/>
    </row>
    <row r="174" spans="1:8" ht="13.5" thickBot="1" x14ac:dyDescent="0.25">
      <c r="A174" s="23" t="s">
        <v>39</v>
      </c>
      <c r="B174" s="23"/>
      <c r="C174" s="31"/>
      <c r="D174" s="50"/>
      <c r="E174" s="50"/>
      <c r="F174" s="50"/>
      <c r="G174" s="50"/>
    </row>
    <row r="175" spans="1:8" ht="13.5" thickTop="1" x14ac:dyDescent="0.2">
      <c r="A175" s="32" t="s">
        <v>1</v>
      </c>
      <c r="B175" s="33" t="s">
        <v>2</v>
      </c>
      <c r="C175" s="33" t="s">
        <v>2</v>
      </c>
      <c r="D175" s="51" t="s">
        <v>7</v>
      </c>
      <c r="E175" s="51" t="s">
        <v>7</v>
      </c>
      <c r="F175" s="51" t="s">
        <v>5</v>
      </c>
      <c r="G175" s="52" t="s">
        <v>10</v>
      </c>
    </row>
    <row r="176" spans="1:8" ht="13.5" thickBot="1" x14ac:dyDescent="0.25">
      <c r="A176" s="35" t="s">
        <v>0</v>
      </c>
      <c r="B176" s="36" t="s">
        <v>3</v>
      </c>
      <c r="C176" s="36" t="s">
        <v>4</v>
      </c>
      <c r="D176" s="53" t="s">
        <v>8</v>
      </c>
      <c r="E176" s="53" t="s">
        <v>9</v>
      </c>
      <c r="F176" s="53" t="s">
        <v>6</v>
      </c>
      <c r="G176" s="54" t="s">
        <v>11</v>
      </c>
      <c r="H176" s="70"/>
    </row>
    <row r="177" spans="1:8" ht="13.5" thickTop="1" x14ac:dyDescent="0.2">
      <c r="A177" s="25" t="s">
        <v>12</v>
      </c>
      <c r="B177" s="65">
        <v>13</v>
      </c>
      <c r="C177" s="65">
        <v>5</v>
      </c>
      <c r="D177" s="7">
        <v>543990.05000000005</v>
      </c>
      <c r="E177" s="7">
        <v>409173.9</v>
      </c>
      <c r="F177" s="7">
        <f>SUM(D177-E177)</f>
        <v>134816.15000000002</v>
      </c>
      <c r="G177" s="7">
        <v>35052.199999999997</v>
      </c>
      <c r="H177" s="71"/>
    </row>
    <row r="178" spans="1:8" x14ac:dyDescent="0.2">
      <c r="A178" s="25" t="s">
        <v>13</v>
      </c>
      <c r="B178" s="65">
        <v>8</v>
      </c>
      <c r="C178" s="65">
        <v>3</v>
      </c>
      <c r="D178" s="7">
        <v>211907</v>
      </c>
      <c r="E178" s="7">
        <v>138393.45000000001</v>
      </c>
      <c r="F178" s="7">
        <f>SUM(D178-E178)</f>
        <v>73513.549999999988</v>
      </c>
      <c r="G178" s="7">
        <v>19113.52</v>
      </c>
      <c r="H178" s="71"/>
    </row>
    <row r="179" spans="1:8" x14ac:dyDescent="0.2">
      <c r="A179" s="25" t="s">
        <v>14</v>
      </c>
      <c r="B179" s="65">
        <v>289</v>
      </c>
      <c r="C179" s="65">
        <v>7</v>
      </c>
      <c r="D179" s="7">
        <v>22307539</v>
      </c>
      <c r="E179" s="7">
        <v>16366078.550000001</v>
      </c>
      <c r="F179" s="7">
        <f>SUM(D179-E179)</f>
        <v>5941460.4499999993</v>
      </c>
      <c r="G179" s="7">
        <v>1930974.65</v>
      </c>
      <c r="H179" s="71"/>
    </row>
    <row r="180" spans="1:8" x14ac:dyDescent="0.2">
      <c r="A180" s="29" t="s">
        <v>15</v>
      </c>
      <c r="B180" s="29">
        <f t="shared" ref="B180:G180" si="21">SUM(B177:B179)</f>
        <v>310</v>
      </c>
      <c r="C180" s="29">
        <f t="shared" si="21"/>
        <v>15</v>
      </c>
      <c r="D180" s="48">
        <f t="shared" si="21"/>
        <v>23063436.050000001</v>
      </c>
      <c r="E180" s="48">
        <f t="shared" si="21"/>
        <v>16913645.900000002</v>
      </c>
      <c r="F180" s="48">
        <f t="shared" si="21"/>
        <v>6149790.1499999994</v>
      </c>
      <c r="G180" s="48">
        <f t="shared" si="21"/>
        <v>1985140.3699999999</v>
      </c>
      <c r="H180" s="70"/>
    </row>
    <row r="181" spans="1:8" x14ac:dyDescent="0.2">
      <c r="A181" s="31"/>
      <c r="B181" s="31"/>
      <c r="C181" s="31"/>
      <c r="D181" s="50"/>
      <c r="E181" s="50"/>
      <c r="F181" s="50"/>
      <c r="G181" s="50"/>
    </row>
    <row r="182" spans="1:8" ht="13.5" thickBot="1" x14ac:dyDescent="0.25">
      <c r="A182" s="23" t="s">
        <v>40</v>
      </c>
      <c r="B182" s="23"/>
      <c r="C182" s="31"/>
      <c r="D182" s="50"/>
      <c r="E182" s="50"/>
      <c r="F182" s="50"/>
      <c r="G182" s="50"/>
    </row>
    <row r="183" spans="1:8" ht="13.5" thickTop="1" x14ac:dyDescent="0.2">
      <c r="A183" s="32" t="s">
        <v>1</v>
      </c>
      <c r="B183" s="33" t="s">
        <v>2</v>
      </c>
      <c r="C183" s="33" t="s">
        <v>2</v>
      </c>
      <c r="D183" s="51" t="s">
        <v>7</v>
      </c>
      <c r="E183" s="51" t="s">
        <v>7</v>
      </c>
      <c r="F183" s="51" t="s">
        <v>5</v>
      </c>
      <c r="G183" s="52" t="s">
        <v>10</v>
      </c>
    </row>
    <row r="184" spans="1:8" ht="13.5" thickBot="1" x14ac:dyDescent="0.25">
      <c r="A184" s="35" t="s">
        <v>0</v>
      </c>
      <c r="B184" s="36" t="s">
        <v>3</v>
      </c>
      <c r="C184" s="36" t="s">
        <v>4</v>
      </c>
      <c r="D184" s="53" t="s">
        <v>8</v>
      </c>
      <c r="E184" s="53" t="s">
        <v>9</v>
      </c>
      <c r="F184" s="53" t="s">
        <v>6</v>
      </c>
      <c r="G184" s="54" t="s">
        <v>11</v>
      </c>
    </row>
    <row r="185" spans="1:8" ht="13.5" thickTop="1" x14ac:dyDescent="0.2">
      <c r="A185" s="25" t="s">
        <v>12</v>
      </c>
      <c r="B185" s="65">
        <v>46</v>
      </c>
      <c r="C185" s="65">
        <v>16</v>
      </c>
      <c r="D185" s="7">
        <v>2290997</v>
      </c>
      <c r="E185" s="7">
        <v>1585433.8</v>
      </c>
      <c r="F185" s="7">
        <f>SUM(D185-E185)</f>
        <v>705563.2</v>
      </c>
      <c r="G185" s="7">
        <v>183446.43</v>
      </c>
    </row>
    <row r="186" spans="1:8" x14ac:dyDescent="0.2">
      <c r="A186" s="25" t="s">
        <v>13</v>
      </c>
      <c r="B186" s="65">
        <v>13</v>
      </c>
      <c r="C186" s="65">
        <v>5</v>
      </c>
      <c r="D186" s="7">
        <v>227130</v>
      </c>
      <c r="E186" s="7">
        <v>138467.95000000001</v>
      </c>
      <c r="F186" s="7">
        <f>SUM(D186-E186)</f>
        <v>88662.049999999988</v>
      </c>
      <c r="G186" s="7">
        <v>23052.13</v>
      </c>
    </row>
    <row r="187" spans="1:8" x14ac:dyDescent="0.2">
      <c r="A187" s="25" t="s">
        <v>17</v>
      </c>
      <c r="B187" s="65">
        <v>80</v>
      </c>
      <c r="C187" s="65">
        <v>1</v>
      </c>
      <c r="D187" s="7">
        <v>4359444.0999999996</v>
      </c>
      <c r="E187" s="7">
        <v>3291187.3</v>
      </c>
      <c r="F187" s="7">
        <f>SUM(D187-E187)</f>
        <v>1068256.7999999998</v>
      </c>
      <c r="G187" s="7">
        <v>192286.22</v>
      </c>
    </row>
    <row r="188" spans="1:8" x14ac:dyDescent="0.2">
      <c r="A188" s="25" t="s">
        <v>14</v>
      </c>
      <c r="B188" s="65">
        <v>224</v>
      </c>
      <c r="C188" s="65">
        <v>6</v>
      </c>
      <c r="D188" s="7">
        <v>18160166.75</v>
      </c>
      <c r="E188" s="7">
        <v>13464748</v>
      </c>
      <c r="F188" s="7">
        <f>SUM(D188-E188)</f>
        <v>4695418.75</v>
      </c>
      <c r="G188" s="7">
        <v>1526011.09</v>
      </c>
    </row>
    <row r="189" spans="1:8" x14ac:dyDescent="0.2">
      <c r="A189" s="29" t="s">
        <v>15</v>
      </c>
      <c r="B189" s="29">
        <f t="shared" ref="B189:G189" si="22">SUM(B185:B188)</f>
        <v>363</v>
      </c>
      <c r="C189" s="29">
        <f t="shared" si="22"/>
        <v>28</v>
      </c>
      <c r="D189" s="48">
        <f t="shared" si="22"/>
        <v>25037737.850000001</v>
      </c>
      <c r="E189" s="48">
        <f t="shared" si="22"/>
        <v>18479837.050000001</v>
      </c>
      <c r="F189" s="48">
        <f t="shared" si="22"/>
        <v>6557900.7999999998</v>
      </c>
      <c r="G189" s="48">
        <f t="shared" si="22"/>
        <v>1924795.87</v>
      </c>
    </row>
    <row r="190" spans="1:8" x14ac:dyDescent="0.2">
      <c r="A190" s="31"/>
      <c r="B190" s="31"/>
      <c r="C190" s="31"/>
      <c r="D190" s="50"/>
      <c r="E190" s="50"/>
      <c r="F190" s="50"/>
      <c r="G190" s="50"/>
    </row>
    <row r="191" spans="1:8" ht="13.5" thickBot="1" x14ac:dyDescent="0.25">
      <c r="A191" s="23" t="s">
        <v>41</v>
      </c>
      <c r="B191" s="23"/>
      <c r="C191" s="31"/>
      <c r="D191" s="50"/>
      <c r="E191" s="50"/>
      <c r="F191" s="50"/>
      <c r="G191" s="50"/>
    </row>
    <row r="192" spans="1:8" ht="13.5" thickTop="1" x14ac:dyDescent="0.2">
      <c r="A192" s="32"/>
      <c r="B192" s="33" t="s">
        <v>2</v>
      </c>
      <c r="C192" s="33" t="s">
        <v>2</v>
      </c>
      <c r="D192" s="51" t="s">
        <v>7</v>
      </c>
      <c r="E192" s="51" t="s">
        <v>7</v>
      </c>
      <c r="F192" s="51" t="s">
        <v>5</v>
      </c>
      <c r="G192" s="52" t="s">
        <v>10</v>
      </c>
    </row>
    <row r="193" spans="1:7" ht="13.5" thickBot="1" x14ac:dyDescent="0.25">
      <c r="A193" s="35" t="s">
        <v>0</v>
      </c>
      <c r="B193" s="36" t="s">
        <v>3</v>
      </c>
      <c r="C193" s="36" t="s">
        <v>4</v>
      </c>
      <c r="D193" s="53" t="s">
        <v>8</v>
      </c>
      <c r="E193" s="53" t="s">
        <v>9</v>
      </c>
      <c r="F193" s="53" t="s">
        <v>6</v>
      </c>
      <c r="G193" s="54" t="s">
        <v>11</v>
      </c>
    </row>
    <row r="194" spans="1:7" ht="13.5" thickTop="1" x14ac:dyDescent="0.2">
      <c r="A194" s="25" t="s">
        <v>12</v>
      </c>
      <c r="B194" s="65">
        <v>68</v>
      </c>
      <c r="C194" s="65">
        <v>23</v>
      </c>
      <c r="D194" s="7">
        <v>2195522</v>
      </c>
      <c r="E194" s="7">
        <v>1562685.95</v>
      </c>
      <c r="F194" s="7">
        <f>SUM(D194-E194)</f>
        <v>632836.05000000005</v>
      </c>
      <c r="G194" s="7">
        <v>164537.37</v>
      </c>
    </row>
    <row r="195" spans="1:7" x14ac:dyDescent="0.2">
      <c r="A195" s="25" t="s">
        <v>13</v>
      </c>
      <c r="B195" s="65">
        <v>31</v>
      </c>
      <c r="C195" s="65">
        <v>10</v>
      </c>
      <c r="D195" s="7">
        <v>1327188</v>
      </c>
      <c r="E195" s="7">
        <v>916011</v>
      </c>
      <c r="F195" s="7">
        <f>SUM(D195-E195)</f>
        <v>411177</v>
      </c>
      <c r="G195" s="7">
        <v>106906.02</v>
      </c>
    </row>
    <row r="196" spans="1:7" x14ac:dyDescent="0.2">
      <c r="A196" s="25" t="s">
        <v>17</v>
      </c>
      <c r="B196" s="65">
        <v>29</v>
      </c>
      <c r="C196" s="65">
        <v>1</v>
      </c>
      <c r="D196" s="7">
        <v>119489</v>
      </c>
      <c r="E196" s="7">
        <v>76108.399999999994</v>
      </c>
      <c r="F196" s="7">
        <f>SUM(D196-E196)</f>
        <v>43380.600000000006</v>
      </c>
      <c r="G196" s="7">
        <v>7808.51</v>
      </c>
    </row>
    <row r="197" spans="1:7" x14ac:dyDescent="0.2">
      <c r="A197" s="25" t="s">
        <v>14</v>
      </c>
      <c r="B197" s="65">
        <v>386</v>
      </c>
      <c r="C197" s="65">
        <v>9</v>
      </c>
      <c r="D197" s="7">
        <v>26353707.5</v>
      </c>
      <c r="E197" s="7">
        <v>18952136.149999999</v>
      </c>
      <c r="F197" s="7">
        <f>SUM(D197-E197)</f>
        <v>7401571.3500000015</v>
      </c>
      <c r="G197" s="7">
        <v>2405510.69</v>
      </c>
    </row>
    <row r="198" spans="1:7" x14ac:dyDescent="0.2">
      <c r="A198" s="29" t="s">
        <v>15</v>
      </c>
      <c r="B198" s="29">
        <f t="shared" ref="B198:G198" si="23">SUM(B194:B197)</f>
        <v>514</v>
      </c>
      <c r="C198" s="29">
        <f t="shared" si="23"/>
        <v>43</v>
      </c>
      <c r="D198" s="48">
        <f t="shared" si="23"/>
        <v>29995906.5</v>
      </c>
      <c r="E198" s="48">
        <f t="shared" si="23"/>
        <v>21506941.5</v>
      </c>
      <c r="F198" s="48">
        <f t="shared" si="23"/>
        <v>8488965.0000000019</v>
      </c>
      <c r="G198" s="48">
        <f t="shared" si="23"/>
        <v>2684762.59</v>
      </c>
    </row>
    <row r="199" spans="1:7" x14ac:dyDescent="0.2">
      <c r="A199" s="31"/>
      <c r="B199" s="31"/>
      <c r="C199" s="31"/>
      <c r="D199" s="50"/>
      <c r="E199" s="50"/>
      <c r="F199" s="50"/>
      <c r="G199" s="50"/>
    </row>
    <row r="200" spans="1:7" ht="13.5" thickBot="1" x14ac:dyDescent="0.25">
      <c r="A200" s="23" t="s">
        <v>42</v>
      </c>
      <c r="B200" s="23"/>
      <c r="C200" s="31"/>
      <c r="D200" s="50"/>
      <c r="E200" s="50"/>
      <c r="F200" s="50"/>
      <c r="G200" s="50"/>
    </row>
    <row r="201" spans="1:7" ht="13.5" thickTop="1" x14ac:dyDescent="0.2">
      <c r="A201" s="32" t="s">
        <v>1</v>
      </c>
      <c r="B201" s="33" t="s">
        <v>2</v>
      </c>
      <c r="C201" s="33" t="s">
        <v>2</v>
      </c>
      <c r="D201" s="51" t="s">
        <v>7</v>
      </c>
      <c r="E201" s="51" t="s">
        <v>7</v>
      </c>
      <c r="F201" s="51" t="s">
        <v>5</v>
      </c>
      <c r="G201" s="52" t="s">
        <v>10</v>
      </c>
    </row>
    <row r="202" spans="1:7" ht="13.5" thickBot="1" x14ac:dyDescent="0.25">
      <c r="A202" s="35" t="s">
        <v>0</v>
      </c>
      <c r="B202" s="36" t="s">
        <v>3</v>
      </c>
      <c r="C202" s="36" t="s">
        <v>4</v>
      </c>
      <c r="D202" s="53" t="s">
        <v>8</v>
      </c>
      <c r="E202" s="53" t="s">
        <v>9</v>
      </c>
      <c r="F202" s="53" t="s">
        <v>6</v>
      </c>
      <c r="G202" s="54" t="s">
        <v>11</v>
      </c>
    </row>
    <row r="203" spans="1:7" ht="13.5" thickTop="1" x14ac:dyDescent="0.2">
      <c r="A203" s="25" t="s">
        <v>12</v>
      </c>
      <c r="B203" s="65">
        <v>106</v>
      </c>
      <c r="C203" s="65">
        <v>37</v>
      </c>
      <c r="D203" s="7">
        <v>3106111</v>
      </c>
      <c r="E203" s="7">
        <v>2174349.2000000002</v>
      </c>
      <c r="F203" s="7">
        <f>SUM(D203-E203)</f>
        <v>931761.79999999981</v>
      </c>
      <c r="G203" s="7">
        <v>242258.07</v>
      </c>
    </row>
    <row r="204" spans="1:7" x14ac:dyDescent="0.2">
      <c r="A204" s="25" t="s">
        <v>13</v>
      </c>
      <c r="B204" s="65">
        <v>41</v>
      </c>
      <c r="C204" s="65">
        <v>14</v>
      </c>
      <c r="D204" s="7">
        <v>877765</v>
      </c>
      <c r="E204" s="7">
        <v>600731.19999999995</v>
      </c>
      <c r="F204" s="7">
        <f>SUM(D204-E204)</f>
        <v>277033.80000000005</v>
      </c>
      <c r="G204" s="7">
        <v>72028.789999999994</v>
      </c>
    </row>
    <row r="205" spans="1:7" x14ac:dyDescent="0.2">
      <c r="A205" s="25" t="s">
        <v>16</v>
      </c>
      <c r="B205" s="65">
        <v>12</v>
      </c>
      <c r="C205" s="65">
        <v>1</v>
      </c>
      <c r="D205" s="7">
        <v>404149</v>
      </c>
      <c r="E205" s="7">
        <v>304186.40000000002</v>
      </c>
      <c r="F205" s="7">
        <f>SUM(D205-E205)</f>
        <v>99962.599999999977</v>
      </c>
      <c r="G205" s="7">
        <v>25990.28</v>
      </c>
    </row>
    <row r="206" spans="1:7" x14ac:dyDescent="0.2">
      <c r="A206" s="25" t="s">
        <v>17</v>
      </c>
      <c r="B206" s="65">
        <v>96</v>
      </c>
      <c r="C206" s="65">
        <v>2</v>
      </c>
      <c r="D206" s="7">
        <v>1990457</v>
      </c>
      <c r="E206" s="7">
        <v>1431116</v>
      </c>
      <c r="F206" s="7">
        <f>SUM(D206-E206)</f>
        <v>559341</v>
      </c>
      <c r="G206" s="7">
        <v>100681.38</v>
      </c>
    </row>
    <row r="207" spans="1:7" x14ac:dyDescent="0.2">
      <c r="A207" s="25" t="s">
        <v>14</v>
      </c>
      <c r="B207" s="65">
        <v>676</v>
      </c>
      <c r="C207" s="65">
        <v>16</v>
      </c>
      <c r="D207" s="7">
        <v>63596731.700000003</v>
      </c>
      <c r="E207" s="7">
        <v>46624568.899999999</v>
      </c>
      <c r="F207" s="7">
        <f>SUM(D207-E207)</f>
        <v>16972162.800000004</v>
      </c>
      <c r="G207" s="7">
        <v>5515952.9100000001</v>
      </c>
    </row>
    <row r="208" spans="1:7" x14ac:dyDescent="0.2">
      <c r="A208" s="29" t="s">
        <v>15</v>
      </c>
      <c r="B208" s="29">
        <f t="shared" ref="B208:G208" si="24">SUM(B203:B207)</f>
        <v>931</v>
      </c>
      <c r="C208" s="29">
        <f t="shared" si="24"/>
        <v>70</v>
      </c>
      <c r="D208" s="48">
        <f t="shared" si="24"/>
        <v>69975213.700000003</v>
      </c>
      <c r="E208" s="48">
        <f t="shared" si="24"/>
        <v>51134951.700000003</v>
      </c>
      <c r="F208" s="48">
        <f t="shared" si="24"/>
        <v>18840262.000000004</v>
      </c>
      <c r="G208" s="48">
        <f t="shared" si="24"/>
        <v>5956911.4299999997</v>
      </c>
    </row>
    <row r="209" spans="1:7" x14ac:dyDescent="0.2">
      <c r="A209" s="31"/>
      <c r="B209" s="31"/>
      <c r="C209" s="31"/>
      <c r="D209" s="50"/>
      <c r="E209" s="50"/>
      <c r="F209" s="50"/>
      <c r="G209" s="50"/>
    </row>
    <row r="210" spans="1:7" ht="13.5" thickBot="1" x14ac:dyDescent="0.25">
      <c r="A210" s="23" t="s">
        <v>43</v>
      </c>
      <c r="B210" s="23"/>
      <c r="C210" s="31"/>
      <c r="D210" s="50"/>
      <c r="E210" s="50"/>
      <c r="F210" s="50"/>
      <c r="G210" s="50"/>
    </row>
    <row r="211" spans="1:7" ht="13.5" thickTop="1" x14ac:dyDescent="0.2">
      <c r="A211" s="32" t="s">
        <v>1</v>
      </c>
      <c r="B211" s="33" t="s">
        <v>2</v>
      </c>
      <c r="C211" s="33" t="s">
        <v>2</v>
      </c>
      <c r="D211" s="51" t="s">
        <v>7</v>
      </c>
      <c r="E211" s="51" t="s">
        <v>7</v>
      </c>
      <c r="F211" s="51" t="s">
        <v>5</v>
      </c>
      <c r="G211" s="52" t="s">
        <v>10</v>
      </c>
    </row>
    <row r="212" spans="1:7" ht="13.5" thickBot="1" x14ac:dyDescent="0.25">
      <c r="A212" s="35" t="s">
        <v>0</v>
      </c>
      <c r="B212" s="36" t="s">
        <v>3</v>
      </c>
      <c r="C212" s="36" t="s">
        <v>4</v>
      </c>
      <c r="D212" s="53" t="s">
        <v>8</v>
      </c>
      <c r="E212" s="53" t="s">
        <v>9</v>
      </c>
      <c r="F212" s="53" t="s">
        <v>6</v>
      </c>
      <c r="G212" s="54" t="s">
        <v>11</v>
      </c>
    </row>
    <row r="213" spans="1:7" ht="13.5" thickTop="1" x14ac:dyDescent="0.2">
      <c r="A213" s="25" t="s">
        <v>12</v>
      </c>
      <c r="B213" s="63">
        <v>92</v>
      </c>
      <c r="C213" s="63">
        <v>31</v>
      </c>
      <c r="D213" s="7">
        <v>3090129</v>
      </c>
      <c r="E213" s="7">
        <v>2137253.4</v>
      </c>
      <c r="F213" s="7">
        <f>SUM(D213-E213)</f>
        <v>952875.60000000009</v>
      </c>
      <c r="G213" s="7">
        <v>247747.66</v>
      </c>
    </row>
    <row r="214" spans="1:7" x14ac:dyDescent="0.2">
      <c r="A214" s="25" t="s">
        <v>13</v>
      </c>
      <c r="B214" s="63">
        <v>14</v>
      </c>
      <c r="C214" s="63">
        <v>5</v>
      </c>
      <c r="D214" s="7">
        <v>101262</v>
      </c>
      <c r="E214" s="7">
        <v>79585</v>
      </c>
      <c r="F214" s="7">
        <f>SUM(D214-E214)</f>
        <v>21677</v>
      </c>
      <c r="G214" s="7">
        <v>5636.02</v>
      </c>
    </row>
    <row r="215" spans="1:7" x14ac:dyDescent="0.2">
      <c r="A215" s="25" t="s">
        <v>16</v>
      </c>
      <c r="B215" s="63">
        <v>6</v>
      </c>
      <c r="C215" s="63">
        <v>1</v>
      </c>
      <c r="D215" s="7">
        <v>57431</v>
      </c>
      <c r="E215" s="7">
        <v>33484.699999999997</v>
      </c>
      <c r="F215" s="7">
        <f>SUM(D215-E215)</f>
        <v>23946.300000000003</v>
      </c>
      <c r="G215" s="7">
        <v>6226.04</v>
      </c>
    </row>
    <row r="216" spans="1:7" x14ac:dyDescent="0.2">
      <c r="A216" s="25" t="s">
        <v>14</v>
      </c>
      <c r="B216" s="63">
        <v>187</v>
      </c>
      <c r="C216" s="63">
        <v>5</v>
      </c>
      <c r="D216" s="7">
        <v>11393385</v>
      </c>
      <c r="E216" s="7">
        <v>8239794.4500000002</v>
      </c>
      <c r="F216" s="7">
        <f>SUM(D216-E216)</f>
        <v>3153590.55</v>
      </c>
      <c r="G216" s="7">
        <v>1024916.93</v>
      </c>
    </row>
    <row r="217" spans="1:7" x14ac:dyDescent="0.2">
      <c r="A217" s="29" t="s">
        <v>15</v>
      </c>
      <c r="B217" s="29">
        <f t="shared" ref="B217:G217" si="25">SUM(B213:B216)</f>
        <v>299</v>
      </c>
      <c r="C217" s="29">
        <f t="shared" si="25"/>
        <v>42</v>
      </c>
      <c r="D217" s="48">
        <f t="shared" si="25"/>
        <v>14642207</v>
      </c>
      <c r="E217" s="48">
        <f t="shared" si="25"/>
        <v>10490117.550000001</v>
      </c>
      <c r="F217" s="48">
        <f t="shared" si="25"/>
        <v>4152089.45</v>
      </c>
      <c r="G217" s="48">
        <f t="shared" si="25"/>
        <v>1284526.6500000001</v>
      </c>
    </row>
    <row r="218" spans="1:7" x14ac:dyDescent="0.2">
      <c r="A218" s="31"/>
      <c r="B218" s="31"/>
      <c r="C218" s="31"/>
      <c r="D218" s="50"/>
      <c r="E218" s="50"/>
      <c r="F218" s="50"/>
      <c r="G218" s="50"/>
    </row>
    <row r="219" spans="1:7" ht="13.5" thickBot="1" x14ac:dyDescent="0.25">
      <c r="A219" s="23" t="s">
        <v>44</v>
      </c>
      <c r="B219" s="23"/>
      <c r="C219" s="31"/>
      <c r="D219" s="50"/>
      <c r="E219" s="50"/>
      <c r="F219" s="50"/>
      <c r="G219" s="50"/>
    </row>
    <row r="220" spans="1:7" ht="13.5" thickTop="1" x14ac:dyDescent="0.2">
      <c r="A220" s="32" t="s">
        <v>1</v>
      </c>
      <c r="B220" s="33" t="s">
        <v>2</v>
      </c>
      <c r="C220" s="33" t="s">
        <v>2</v>
      </c>
      <c r="D220" s="51" t="s">
        <v>7</v>
      </c>
      <c r="E220" s="51" t="s">
        <v>7</v>
      </c>
      <c r="F220" s="51" t="s">
        <v>5</v>
      </c>
      <c r="G220" s="52" t="s">
        <v>10</v>
      </c>
    </row>
    <row r="221" spans="1:7" ht="13.5" thickBot="1" x14ac:dyDescent="0.25">
      <c r="A221" s="35" t="s">
        <v>0</v>
      </c>
      <c r="B221" s="36" t="s">
        <v>3</v>
      </c>
      <c r="C221" s="36" t="s">
        <v>4</v>
      </c>
      <c r="D221" s="53" t="s">
        <v>8</v>
      </c>
      <c r="E221" s="53" t="s">
        <v>9</v>
      </c>
      <c r="F221" s="53" t="s">
        <v>6</v>
      </c>
      <c r="G221" s="54" t="s">
        <v>11</v>
      </c>
    </row>
    <row r="222" spans="1:7" ht="13.5" thickTop="1" x14ac:dyDescent="0.2">
      <c r="A222" s="25" t="s">
        <v>12</v>
      </c>
      <c r="B222" s="72">
        <v>6</v>
      </c>
      <c r="C222" s="72">
        <v>2</v>
      </c>
      <c r="D222" s="7">
        <v>163555</v>
      </c>
      <c r="E222" s="7">
        <v>106548.5</v>
      </c>
      <c r="F222" s="7">
        <f>SUM(D222-E222)</f>
        <v>57006.5</v>
      </c>
      <c r="G222" s="7">
        <v>14821.69</v>
      </c>
    </row>
    <row r="223" spans="1:7" x14ac:dyDescent="0.2">
      <c r="A223" s="25" t="s">
        <v>13</v>
      </c>
      <c r="B223" s="72">
        <v>12</v>
      </c>
      <c r="C223" s="72">
        <v>4</v>
      </c>
      <c r="D223" s="7">
        <v>283737</v>
      </c>
      <c r="E223" s="7">
        <v>186029.15</v>
      </c>
      <c r="F223" s="7">
        <f>SUM(D223-E223)</f>
        <v>97707.85</v>
      </c>
      <c r="G223" s="7">
        <v>25404.04</v>
      </c>
    </row>
    <row r="224" spans="1:7" x14ac:dyDescent="0.2">
      <c r="A224" s="29" t="s">
        <v>15</v>
      </c>
      <c r="B224" s="29">
        <f t="shared" ref="B224:G224" si="26">SUM(B222:B223)</f>
        <v>18</v>
      </c>
      <c r="C224" s="29">
        <f t="shared" si="26"/>
        <v>6</v>
      </c>
      <c r="D224" s="48">
        <f t="shared" si="26"/>
        <v>447292</v>
      </c>
      <c r="E224" s="48">
        <f t="shared" si="26"/>
        <v>292577.65000000002</v>
      </c>
      <c r="F224" s="48">
        <f t="shared" si="26"/>
        <v>154714.35</v>
      </c>
      <c r="G224" s="48">
        <f t="shared" si="26"/>
        <v>40225.730000000003</v>
      </c>
    </row>
    <row r="225" spans="1:7" x14ac:dyDescent="0.2">
      <c r="A225" s="31"/>
      <c r="B225" s="31"/>
      <c r="C225" s="31"/>
      <c r="D225" s="50"/>
      <c r="E225" s="50"/>
      <c r="F225" s="50"/>
      <c r="G225" s="50"/>
    </row>
    <row r="226" spans="1:7" ht="13.5" thickBot="1" x14ac:dyDescent="0.25">
      <c r="A226" s="23" t="s">
        <v>45</v>
      </c>
      <c r="B226" s="23"/>
      <c r="C226" s="31"/>
      <c r="D226" s="50"/>
      <c r="E226" s="50"/>
      <c r="F226" s="50"/>
      <c r="G226" s="50"/>
    </row>
    <row r="227" spans="1:7" ht="13.5" thickTop="1" x14ac:dyDescent="0.2">
      <c r="A227" s="32" t="s">
        <v>1</v>
      </c>
      <c r="B227" s="33" t="s">
        <v>2</v>
      </c>
      <c r="C227" s="33" t="s">
        <v>2</v>
      </c>
      <c r="D227" s="51" t="s">
        <v>7</v>
      </c>
      <c r="E227" s="51" t="s">
        <v>7</v>
      </c>
      <c r="F227" s="51" t="s">
        <v>5</v>
      </c>
      <c r="G227" s="52" t="s">
        <v>10</v>
      </c>
    </row>
    <row r="228" spans="1:7" ht="13.5" thickBot="1" x14ac:dyDescent="0.25">
      <c r="A228" s="35" t="s">
        <v>0</v>
      </c>
      <c r="B228" s="36" t="s">
        <v>3</v>
      </c>
      <c r="C228" s="36" t="s">
        <v>4</v>
      </c>
      <c r="D228" s="53" t="s">
        <v>8</v>
      </c>
      <c r="E228" s="53" t="s">
        <v>9</v>
      </c>
      <c r="F228" s="53" t="s">
        <v>6</v>
      </c>
      <c r="G228" s="54" t="s">
        <v>11</v>
      </c>
    </row>
    <row r="229" spans="1:7" ht="13.5" thickTop="1" x14ac:dyDescent="0.2">
      <c r="A229" s="25" t="s">
        <v>12</v>
      </c>
      <c r="B229" s="65">
        <v>140</v>
      </c>
      <c r="C229" s="65">
        <v>46</v>
      </c>
      <c r="D229" s="7">
        <v>6736719</v>
      </c>
      <c r="E229" s="7">
        <v>4713935.8499999996</v>
      </c>
      <c r="F229" s="7">
        <f>SUM(D229-E229)</f>
        <v>2022783.1500000004</v>
      </c>
      <c r="G229" s="7">
        <v>525923.62</v>
      </c>
    </row>
    <row r="230" spans="1:7" x14ac:dyDescent="0.2">
      <c r="A230" s="25" t="s">
        <v>13</v>
      </c>
      <c r="B230" s="65">
        <v>89</v>
      </c>
      <c r="C230" s="65">
        <v>30</v>
      </c>
      <c r="D230" s="7">
        <v>3621997</v>
      </c>
      <c r="E230" s="7">
        <v>2597622.25</v>
      </c>
      <c r="F230" s="7">
        <f>SUM(D230-E230)</f>
        <v>1024374.75</v>
      </c>
      <c r="G230" s="7">
        <v>266337.44</v>
      </c>
    </row>
    <row r="231" spans="1:7" x14ac:dyDescent="0.2">
      <c r="A231" s="25" t="s">
        <v>16</v>
      </c>
      <c r="B231" s="65">
        <v>3</v>
      </c>
      <c r="C231" s="65">
        <v>1</v>
      </c>
      <c r="D231" s="7">
        <v>59895</v>
      </c>
      <c r="E231" s="7">
        <v>45696</v>
      </c>
      <c r="F231" s="7">
        <f>SUM(D231-E231)</f>
        <v>14199</v>
      </c>
      <c r="G231" s="7">
        <v>3691.74</v>
      </c>
    </row>
    <row r="232" spans="1:7" x14ac:dyDescent="0.2">
      <c r="A232" s="25" t="s">
        <v>17</v>
      </c>
      <c r="B232" s="65"/>
      <c r="C232" s="65"/>
      <c r="D232" s="7"/>
      <c r="E232" s="7"/>
      <c r="F232" s="7"/>
      <c r="G232" s="7"/>
    </row>
    <row r="233" spans="1:7" x14ac:dyDescent="0.2">
      <c r="A233" s="25" t="s">
        <v>14</v>
      </c>
      <c r="B233" s="65">
        <v>516</v>
      </c>
      <c r="C233" s="65">
        <v>12</v>
      </c>
      <c r="D233" s="7">
        <v>59143601.850000001</v>
      </c>
      <c r="E233" s="7">
        <v>43014855.25</v>
      </c>
      <c r="F233" s="7">
        <f>SUM(D233-E233)</f>
        <v>16128746.600000001</v>
      </c>
      <c r="G233" s="7">
        <v>5241842.6500000004</v>
      </c>
    </row>
    <row r="234" spans="1:7" x14ac:dyDescent="0.2">
      <c r="A234" s="29" t="s">
        <v>15</v>
      </c>
      <c r="B234" s="29">
        <f t="shared" ref="B234:G234" si="27">SUM(B229:B233)</f>
        <v>748</v>
      </c>
      <c r="C234" s="29">
        <f t="shared" si="27"/>
        <v>89</v>
      </c>
      <c r="D234" s="48">
        <f t="shared" si="27"/>
        <v>69562212.849999994</v>
      </c>
      <c r="E234" s="48">
        <f t="shared" si="27"/>
        <v>50372109.350000001</v>
      </c>
      <c r="F234" s="48">
        <f t="shared" si="27"/>
        <v>19190103.5</v>
      </c>
      <c r="G234" s="48">
        <f t="shared" si="27"/>
        <v>6037795.4500000002</v>
      </c>
    </row>
    <row r="235" spans="1:7" x14ac:dyDescent="0.2">
      <c r="A235" s="31"/>
      <c r="B235" s="31"/>
      <c r="C235" s="31"/>
      <c r="D235" s="50"/>
      <c r="E235" s="50"/>
      <c r="F235" s="50"/>
      <c r="G235" s="50"/>
    </row>
    <row r="236" spans="1:7" ht="13.5" thickBot="1" x14ac:dyDescent="0.25">
      <c r="A236" s="23" t="s">
        <v>46</v>
      </c>
      <c r="B236" s="23"/>
      <c r="C236" s="31"/>
      <c r="D236" s="50"/>
      <c r="E236" s="50"/>
      <c r="F236" s="50"/>
      <c r="G236" s="50"/>
    </row>
    <row r="237" spans="1:7" ht="13.5" thickTop="1" x14ac:dyDescent="0.2">
      <c r="A237" s="32" t="s">
        <v>1</v>
      </c>
      <c r="B237" s="33" t="s">
        <v>2</v>
      </c>
      <c r="C237" s="33" t="s">
        <v>2</v>
      </c>
      <c r="D237" s="51" t="s">
        <v>7</v>
      </c>
      <c r="E237" s="51" t="s">
        <v>7</v>
      </c>
      <c r="F237" s="51" t="s">
        <v>5</v>
      </c>
      <c r="G237" s="52" t="s">
        <v>10</v>
      </c>
    </row>
    <row r="238" spans="1:7" ht="13.5" thickBot="1" x14ac:dyDescent="0.25">
      <c r="A238" s="35" t="s">
        <v>0</v>
      </c>
      <c r="B238" s="36" t="s">
        <v>3</v>
      </c>
      <c r="C238" s="36" t="s">
        <v>4</v>
      </c>
      <c r="D238" s="53" t="s">
        <v>8</v>
      </c>
      <c r="E238" s="53" t="s">
        <v>9</v>
      </c>
      <c r="F238" s="53" t="s">
        <v>6</v>
      </c>
      <c r="G238" s="54" t="s">
        <v>11</v>
      </c>
    </row>
    <row r="239" spans="1:7" ht="13.5" thickTop="1" x14ac:dyDescent="0.2">
      <c r="A239" s="25" t="s">
        <v>12</v>
      </c>
      <c r="B239" s="65">
        <v>18</v>
      </c>
      <c r="C239" s="65">
        <v>6</v>
      </c>
      <c r="D239" s="7">
        <v>811279</v>
      </c>
      <c r="E239" s="7">
        <v>574374.69999999995</v>
      </c>
      <c r="F239" s="7">
        <f>SUM(D239-E239)</f>
        <v>236904.30000000005</v>
      </c>
      <c r="G239" s="7">
        <v>61595.12</v>
      </c>
    </row>
    <row r="240" spans="1:7" x14ac:dyDescent="0.2">
      <c r="A240" s="25" t="s">
        <v>13</v>
      </c>
      <c r="B240" s="65">
        <v>6</v>
      </c>
      <c r="C240" s="65">
        <v>2</v>
      </c>
      <c r="D240" s="7">
        <v>203409</v>
      </c>
      <c r="E240" s="7">
        <v>136408.79999999999</v>
      </c>
      <c r="F240" s="7">
        <f>SUM(D240-E240)</f>
        <v>67000.200000000012</v>
      </c>
      <c r="G240" s="7">
        <v>17420.05</v>
      </c>
    </row>
    <row r="241" spans="1:7" x14ac:dyDescent="0.2">
      <c r="A241" s="25" t="s">
        <v>14</v>
      </c>
      <c r="B241" s="65">
        <v>320</v>
      </c>
      <c r="C241" s="65">
        <v>9</v>
      </c>
      <c r="D241" s="7">
        <v>22326008.699999999</v>
      </c>
      <c r="E241" s="7">
        <v>16184645.6</v>
      </c>
      <c r="F241" s="7">
        <f>SUM(D241-E241)</f>
        <v>6141363.0999999996</v>
      </c>
      <c r="G241" s="7">
        <v>1995943.01</v>
      </c>
    </row>
    <row r="242" spans="1:7" x14ac:dyDescent="0.2">
      <c r="A242" s="29" t="s">
        <v>15</v>
      </c>
      <c r="B242" s="29">
        <f>SUM(B239:B241)</f>
        <v>344</v>
      </c>
      <c r="C242" s="29">
        <f>SUM(C239:C241)</f>
        <v>17</v>
      </c>
      <c r="D242" s="48">
        <f t="shared" ref="D242:G242" si="28">SUM(D239:D241)</f>
        <v>23340696.699999999</v>
      </c>
      <c r="E242" s="48">
        <f t="shared" si="28"/>
        <v>16895429.100000001</v>
      </c>
      <c r="F242" s="48">
        <f t="shared" si="28"/>
        <v>6445267.5999999996</v>
      </c>
      <c r="G242" s="48">
        <f t="shared" si="28"/>
        <v>2074958.18</v>
      </c>
    </row>
    <row r="243" spans="1:7" x14ac:dyDescent="0.2">
      <c r="A243" s="31"/>
      <c r="B243" s="31"/>
      <c r="C243" s="31"/>
      <c r="D243" s="50"/>
      <c r="E243" s="50"/>
      <c r="F243" s="50"/>
      <c r="G243" s="50"/>
    </row>
    <row r="244" spans="1:7" ht="13.5" thickBot="1" x14ac:dyDescent="0.25">
      <c r="A244" s="23" t="s">
        <v>47</v>
      </c>
      <c r="B244" s="23"/>
      <c r="C244" s="31"/>
      <c r="D244" s="50"/>
      <c r="E244" s="50"/>
      <c r="F244" s="50"/>
      <c r="G244" s="50"/>
    </row>
    <row r="245" spans="1:7" ht="13.5" thickTop="1" x14ac:dyDescent="0.2">
      <c r="A245" s="32" t="s">
        <v>1</v>
      </c>
      <c r="B245" s="33" t="s">
        <v>2</v>
      </c>
      <c r="C245" s="33" t="s">
        <v>2</v>
      </c>
      <c r="D245" s="51" t="s">
        <v>7</v>
      </c>
      <c r="E245" s="51" t="s">
        <v>7</v>
      </c>
      <c r="F245" s="51" t="s">
        <v>5</v>
      </c>
      <c r="G245" s="52" t="s">
        <v>10</v>
      </c>
    </row>
    <row r="246" spans="1:7" ht="13.5" thickBot="1" x14ac:dyDescent="0.25">
      <c r="A246" s="35" t="s">
        <v>0</v>
      </c>
      <c r="B246" s="36" t="s">
        <v>3</v>
      </c>
      <c r="C246" s="36" t="s">
        <v>4</v>
      </c>
      <c r="D246" s="53" t="s">
        <v>8</v>
      </c>
      <c r="E246" s="53" t="s">
        <v>9</v>
      </c>
      <c r="F246" s="53" t="s">
        <v>6</v>
      </c>
      <c r="G246" s="54" t="s">
        <v>11</v>
      </c>
    </row>
    <row r="247" spans="1:7" ht="13.5" thickTop="1" x14ac:dyDescent="0.2">
      <c r="A247" s="25" t="s">
        <v>12</v>
      </c>
      <c r="B247" s="63">
        <v>32</v>
      </c>
      <c r="C247" s="63">
        <v>11</v>
      </c>
      <c r="D247" s="7">
        <v>700978</v>
      </c>
      <c r="E247" s="7">
        <v>472439.55</v>
      </c>
      <c r="F247" s="7">
        <f>SUM(D247-E247)</f>
        <v>228538.45</v>
      </c>
      <c r="G247" s="7">
        <v>59420</v>
      </c>
    </row>
    <row r="248" spans="1:7" x14ac:dyDescent="0.2">
      <c r="A248" s="25" t="s">
        <v>13</v>
      </c>
      <c r="B248" s="63">
        <v>24</v>
      </c>
      <c r="C248" s="63">
        <v>8</v>
      </c>
      <c r="D248" s="7">
        <v>221480.8</v>
      </c>
      <c r="E248" s="7">
        <v>164511.79999999999</v>
      </c>
      <c r="F248" s="7">
        <f>SUM(D248-E248)</f>
        <v>56969</v>
      </c>
      <c r="G248" s="7">
        <v>14811.94</v>
      </c>
    </row>
    <row r="249" spans="1:7" x14ac:dyDescent="0.2">
      <c r="A249" s="25" t="s">
        <v>14</v>
      </c>
      <c r="B249" s="63">
        <v>535</v>
      </c>
      <c r="C249" s="63">
        <v>13</v>
      </c>
      <c r="D249" s="7">
        <v>38782599.549999997</v>
      </c>
      <c r="E249" s="7">
        <v>28233707.899999999</v>
      </c>
      <c r="F249" s="7">
        <f>SUM(D249-E249)</f>
        <v>10548891.649999999</v>
      </c>
      <c r="G249" s="7">
        <v>3428389.79</v>
      </c>
    </row>
    <row r="250" spans="1:7" x14ac:dyDescent="0.2">
      <c r="A250" s="29" t="s">
        <v>15</v>
      </c>
      <c r="B250" s="29">
        <f t="shared" ref="B250:G250" si="29">SUM(B247:B249)</f>
        <v>591</v>
      </c>
      <c r="C250" s="29">
        <f t="shared" si="29"/>
        <v>32</v>
      </c>
      <c r="D250" s="48">
        <f t="shared" si="29"/>
        <v>39705058.349999994</v>
      </c>
      <c r="E250" s="48">
        <f t="shared" si="29"/>
        <v>28870659.25</v>
      </c>
      <c r="F250" s="48">
        <f t="shared" si="29"/>
        <v>10834399.099999998</v>
      </c>
      <c r="G250" s="48">
        <f t="shared" si="29"/>
        <v>3502621.73</v>
      </c>
    </row>
    <row r="251" spans="1:7" x14ac:dyDescent="0.2">
      <c r="A251" s="31"/>
      <c r="B251" s="31"/>
      <c r="C251" s="31"/>
      <c r="D251" s="50"/>
      <c r="E251" s="50"/>
      <c r="F251" s="50"/>
      <c r="G251" s="50"/>
    </row>
    <row r="252" spans="1:7" ht="13.5" thickBot="1" x14ac:dyDescent="0.25">
      <c r="A252" s="23" t="s">
        <v>48</v>
      </c>
      <c r="B252" s="23"/>
      <c r="C252" s="31"/>
      <c r="D252" s="50"/>
      <c r="E252" s="50"/>
      <c r="F252" s="50"/>
      <c r="G252" s="50"/>
    </row>
    <row r="253" spans="1:7" ht="13.5" thickTop="1" x14ac:dyDescent="0.2">
      <c r="A253" s="32" t="s">
        <v>1</v>
      </c>
      <c r="B253" s="33" t="s">
        <v>2</v>
      </c>
      <c r="C253" s="33" t="s">
        <v>2</v>
      </c>
      <c r="D253" s="51" t="s">
        <v>7</v>
      </c>
      <c r="E253" s="51" t="s">
        <v>7</v>
      </c>
      <c r="F253" s="51" t="s">
        <v>5</v>
      </c>
      <c r="G253" s="52" t="s">
        <v>10</v>
      </c>
    </row>
    <row r="254" spans="1:7" ht="13.5" thickBot="1" x14ac:dyDescent="0.25">
      <c r="A254" s="35" t="s">
        <v>0</v>
      </c>
      <c r="B254" s="36" t="s">
        <v>3</v>
      </c>
      <c r="C254" s="36" t="s">
        <v>4</v>
      </c>
      <c r="D254" s="53" t="s">
        <v>8</v>
      </c>
      <c r="E254" s="53" t="s">
        <v>9</v>
      </c>
      <c r="F254" s="53" t="s">
        <v>6</v>
      </c>
      <c r="G254" s="54" t="s">
        <v>11</v>
      </c>
    </row>
    <row r="255" spans="1:7" ht="13.5" thickTop="1" x14ac:dyDescent="0.2">
      <c r="A255" s="25" t="s">
        <v>12</v>
      </c>
      <c r="B255" s="65">
        <v>9</v>
      </c>
      <c r="C255" s="65">
        <v>3</v>
      </c>
      <c r="D255" s="7">
        <v>437666</v>
      </c>
      <c r="E255" s="7">
        <v>296019.15000000002</v>
      </c>
      <c r="F255" s="7">
        <f>SUM(D255-E255)</f>
        <v>141646.84999999998</v>
      </c>
      <c r="G255" s="7">
        <v>36828.18</v>
      </c>
    </row>
    <row r="256" spans="1:7" x14ac:dyDescent="0.2">
      <c r="A256" s="25" t="s">
        <v>13</v>
      </c>
      <c r="B256" s="65">
        <v>10</v>
      </c>
      <c r="C256" s="65">
        <v>3</v>
      </c>
      <c r="D256" s="7">
        <v>219585</v>
      </c>
      <c r="E256" s="7">
        <v>123201.85</v>
      </c>
      <c r="F256" s="7">
        <f>SUM(D256-E256)</f>
        <v>96383.15</v>
      </c>
      <c r="G256" s="7">
        <v>25059.62</v>
      </c>
    </row>
    <row r="257" spans="1:7" x14ac:dyDescent="0.2">
      <c r="A257" s="25" t="s">
        <v>14</v>
      </c>
      <c r="B257" s="65">
        <v>72</v>
      </c>
      <c r="C257" s="65">
        <v>2</v>
      </c>
      <c r="D257" s="7">
        <v>4731722.7</v>
      </c>
      <c r="E257" s="7">
        <v>3395131.1</v>
      </c>
      <c r="F257" s="7">
        <f>SUM(D257-E257)</f>
        <v>1336591.6000000001</v>
      </c>
      <c r="G257" s="7">
        <v>434392.27</v>
      </c>
    </row>
    <row r="258" spans="1:7" x14ac:dyDescent="0.2">
      <c r="A258" s="29" t="s">
        <v>15</v>
      </c>
      <c r="B258" s="29">
        <f t="shared" ref="B258:G258" si="30">SUM(B255:B257)</f>
        <v>91</v>
      </c>
      <c r="C258" s="29">
        <f t="shared" si="30"/>
        <v>8</v>
      </c>
      <c r="D258" s="48">
        <f t="shared" si="30"/>
        <v>5388973.7000000002</v>
      </c>
      <c r="E258" s="48">
        <f t="shared" si="30"/>
        <v>3814352.1</v>
      </c>
      <c r="F258" s="48">
        <f t="shared" si="30"/>
        <v>1574621.6</v>
      </c>
      <c r="G258" s="48">
        <f t="shared" si="30"/>
        <v>496280.07</v>
      </c>
    </row>
    <row r="259" spans="1:7" x14ac:dyDescent="0.2">
      <c r="A259" s="13"/>
      <c r="B259" s="13"/>
      <c r="C259" s="13"/>
    </row>
    <row r="260" spans="1:7" ht="15.75" x14ac:dyDescent="0.25">
      <c r="A260" s="83" t="s">
        <v>49</v>
      </c>
      <c r="B260" s="83"/>
      <c r="C260" s="83"/>
      <c r="D260" s="83"/>
      <c r="E260" s="83"/>
    </row>
    <row r="261" spans="1:7" ht="16.5" thickBot="1" x14ac:dyDescent="0.3">
      <c r="A261" s="17"/>
      <c r="B261" s="17"/>
      <c r="C261" s="17"/>
      <c r="D261" s="55"/>
      <c r="E261" s="55"/>
    </row>
    <row r="262" spans="1:7" ht="13.5" customHeight="1" thickTop="1" x14ac:dyDescent="0.2">
      <c r="A262" s="84" t="s">
        <v>54</v>
      </c>
      <c r="B262" s="86" t="s">
        <v>67</v>
      </c>
      <c r="C262" s="88" t="s">
        <v>68</v>
      </c>
      <c r="D262" s="78" t="s">
        <v>65</v>
      </c>
      <c r="E262" s="78" t="s">
        <v>64</v>
      </c>
      <c r="F262" s="78" t="s">
        <v>62</v>
      </c>
      <c r="G262" s="80" t="s">
        <v>63</v>
      </c>
    </row>
    <row r="263" spans="1:7" ht="13.5" thickBot="1" x14ac:dyDescent="0.25">
      <c r="A263" s="85"/>
      <c r="B263" s="87"/>
      <c r="C263" s="89"/>
      <c r="D263" s="79"/>
      <c r="E263" s="79"/>
      <c r="F263" s="79"/>
      <c r="G263" s="81"/>
    </row>
    <row r="264" spans="1:7" ht="13.5" thickTop="1" x14ac:dyDescent="0.2"/>
    <row r="265" spans="1:7" x14ac:dyDescent="0.2">
      <c r="A265" s="12" t="s">
        <v>12</v>
      </c>
      <c r="B265" s="40">
        <f>SUMIF($A$1:$A$258,"TYPE 1",$B$1:$B$258)</f>
        <v>2428</v>
      </c>
      <c r="C265" s="40">
        <f>SUMIF($A$1:$A$258,"TYPE 1",$C$1:$C$258)</f>
        <v>827</v>
      </c>
      <c r="D265" s="39">
        <f>SUMIF($A$1:$A$258,"TYPE 1",$D$1:$D$258)</f>
        <v>91036198.399999991</v>
      </c>
      <c r="E265" s="39">
        <f>SUMIF($A$1:$A$258,"TYPE 1",$E$1:$E$258)</f>
        <v>62952032.899999991</v>
      </c>
      <c r="F265" s="39">
        <f>SUMIF($A$1:$A$258,"TYPE 1",$F$1:$F$258)</f>
        <v>28084165.500000007</v>
      </c>
      <c r="G265" s="39">
        <f>SUMIF($A$1:$A$258,"TYPE 1",$G$1:$G$258)</f>
        <v>7301883.0600000005</v>
      </c>
    </row>
    <row r="266" spans="1:7" x14ac:dyDescent="0.2">
      <c r="A266" s="12" t="s">
        <v>13</v>
      </c>
      <c r="B266" s="40">
        <f>SUMIF($A$1:$A$258,"TYPE 2",$B$1:$B$258)</f>
        <v>1140</v>
      </c>
      <c r="C266" s="40">
        <f>SUMIF($A$1:$A$258,"TYPE 2",$C$1:$C$258)</f>
        <v>396</v>
      </c>
      <c r="D266" s="39">
        <f>SUMIF($A$1:$A$258,"TYPE 2",$D$1:$D$258)</f>
        <v>35618674.25</v>
      </c>
      <c r="E266" s="39">
        <f>SUMIF($A$1:$A$258,"TYPE 2",$E$1:$E$258)</f>
        <v>24518179.75</v>
      </c>
      <c r="F266" s="39">
        <f>SUMIF($A$1:$A$258,"TYPE 2",$F$1:$F$258)</f>
        <v>11100494.500000002</v>
      </c>
      <c r="G266" s="39">
        <f>SUMIF($A$1:$A$258,"TYPE 2",$G$1:$G$258)</f>
        <v>2886128.58</v>
      </c>
    </row>
    <row r="267" spans="1:7" x14ac:dyDescent="0.2">
      <c r="A267" s="12" t="s">
        <v>16</v>
      </c>
      <c r="B267" s="40">
        <f>SUMIF($A$1:$A$258,"TYPE 3",$B$1:$B$258)</f>
        <v>46</v>
      </c>
      <c r="C267" s="40">
        <f>SUMIF($A$1:$A$258,"TYPE 3",$C$1:$C$258)</f>
        <v>7</v>
      </c>
      <c r="D267" s="39">
        <f>SUMIF($A$1:$A$258,"TYPE 3",$D$1:$D$258)</f>
        <v>1393281</v>
      </c>
      <c r="E267" s="39">
        <f>SUMIF($A$1:$A$258,"TYPE 3",$E$1:$E$258)</f>
        <v>950918.9</v>
      </c>
      <c r="F267" s="39">
        <f>SUMIF($A$1:$A$258,"TYPE 3",$F$1:$F$258)</f>
        <v>442362.1</v>
      </c>
      <c r="G267" s="39">
        <f>SUMIF($A$1:$A$258,"TYPE 3",$G$1:$G$258)</f>
        <v>115014.15000000001</v>
      </c>
    </row>
    <row r="268" spans="1:7" x14ac:dyDescent="0.2">
      <c r="A268" s="12" t="s">
        <v>17</v>
      </c>
      <c r="B268" s="40">
        <f>SUMIF($A$1:$A$258,"TYPE 4",$B$1:$B$258)</f>
        <v>1062</v>
      </c>
      <c r="C268" s="40">
        <f>SUMIF($A$1:$A$258,"TYPE 4",$C$1:$C$258)</f>
        <v>14</v>
      </c>
      <c r="D268" s="39">
        <f>SUMIF($A$1:$A$258,"TYPE 4",$D$1:$D$258)</f>
        <v>60858309.100000001</v>
      </c>
      <c r="E268" s="39">
        <f>SUMIF($A$1:$A$258,"TYPE 4",$E$1:$E$258)</f>
        <v>44449041.799999997</v>
      </c>
      <c r="F268" s="39">
        <f>SUMIF($A$1:$A$258,"TYPE 4",$F$1:$F$258)</f>
        <v>16409267.299999999</v>
      </c>
      <c r="G268" s="39">
        <f>SUMIF($A$1:$A$258,"TYPE 4",$G$1:$G$258)</f>
        <v>2953668.11</v>
      </c>
    </row>
    <row r="269" spans="1:7" x14ac:dyDescent="0.2">
      <c r="A269" s="12" t="s">
        <v>14</v>
      </c>
      <c r="B269" s="40">
        <f>SUMIF($A$1:$A$258,"TYPE 5",$B$1:$B$258)</f>
        <v>7448</v>
      </c>
      <c r="C269" s="40">
        <f>SUMIF($A$1:$A$258,"TYPE 5",$C$1:$C$258)</f>
        <v>194</v>
      </c>
      <c r="D269" s="39">
        <f>SUMIF($A$1:$A$258,"TYPE 5",$D$1:$D$258)</f>
        <v>588139499.20000005</v>
      </c>
      <c r="E269" s="39">
        <f>SUMIF($A$1:$A$258,"TYPE 5",$E$1:$E$258)</f>
        <v>426619879.30000001</v>
      </c>
      <c r="F269" s="39">
        <f>SUMIF($A$1:$A$258,"TYPE 5",$F$1:$F$258)</f>
        <v>161519619.90000004</v>
      </c>
      <c r="G269" s="39">
        <f>SUMIF($A$1:$A$258,"TYPE 5",$G$1:$G$258)</f>
        <v>52493876.499999993</v>
      </c>
    </row>
    <row r="270" spans="1:7" ht="13.5" thickBot="1" x14ac:dyDescent="0.25">
      <c r="A270" s="12" t="s">
        <v>15</v>
      </c>
      <c r="B270" s="76">
        <f>SUM(B265:B269)-3</f>
        <v>12121</v>
      </c>
      <c r="C270" s="41">
        <f t="shared" ref="C270:E270" si="31">SUM(C265:C269)</f>
        <v>1438</v>
      </c>
      <c r="D270" s="56">
        <f>SUM(D265:D269)</f>
        <v>777045961.95000005</v>
      </c>
      <c r="E270" s="56">
        <f t="shared" si="31"/>
        <v>559490052.64999998</v>
      </c>
      <c r="F270" s="56">
        <f>SUM(F265:F269)</f>
        <v>217555909.30000004</v>
      </c>
      <c r="G270" s="77">
        <f>SUM(G265:G269)</f>
        <v>65750570.399999991</v>
      </c>
    </row>
    <row r="271" spans="1:7" ht="13.5" thickTop="1" x14ac:dyDescent="0.2">
      <c r="A271" s="82"/>
      <c r="B271" s="82"/>
      <c r="C271" s="82"/>
      <c r="D271" s="82"/>
      <c r="E271" s="47"/>
    </row>
    <row r="272" spans="1:7" x14ac:dyDescent="0.2">
      <c r="A272" s="12" t="s">
        <v>57</v>
      </c>
      <c r="B272" s="12"/>
      <c r="C272" s="12"/>
      <c r="D272" s="57"/>
      <c r="E272" s="47"/>
    </row>
    <row r="273" spans="1:1" x14ac:dyDescent="0.2">
      <c r="A273" s="8" t="s">
        <v>58</v>
      </c>
    </row>
    <row r="274" spans="1:1" x14ac:dyDescent="0.2">
      <c r="A274" s="8" t="s">
        <v>59</v>
      </c>
    </row>
    <row r="275" spans="1:1" x14ac:dyDescent="0.2">
      <c r="A275" s="8" t="s">
        <v>60</v>
      </c>
    </row>
    <row r="276" spans="1:1" x14ac:dyDescent="0.2">
      <c r="A276" s="8" t="s">
        <v>61</v>
      </c>
    </row>
  </sheetData>
  <mergeCells count="9">
    <mergeCell ref="F262:F263"/>
    <mergeCell ref="G262:G263"/>
    <mergeCell ref="A271:D271"/>
    <mergeCell ref="A260:E260"/>
    <mergeCell ref="A262:A263"/>
    <mergeCell ref="B262:B263"/>
    <mergeCell ref="C262:C263"/>
    <mergeCell ref="D262:D263"/>
    <mergeCell ref="E262:E263"/>
  </mergeCells>
  <pageMargins left="0.75" right="0.5" top="1" bottom="0.5" header="0.25" footer="0.25"/>
  <pageSetup orientation="portrait" r:id="rId1"/>
  <headerFooter>
    <oddHeader xml:space="preserve">&amp;C&amp;"Arial,Bold" LOUISIANA STATE POLICE GAMING ENFORCEMENT DIVISION    
QUARTERLY VIDEO GAMING REVENUE REPORT      
THIRD QUARTER FY 2022
JANUARY - MARCH  
</oddHeader>
    <oddFooter>&amp;CPage &amp;P of &amp;N&amp;Rprepared by LSP Gaming Audit</oddFooter>
  </headerFooter>
  <rowBreaks count="5" manualBreakCount="5">
    <brk id="50" max="16383" man="1"/>
    <brk id="99" max="16383" man="1"/>
    <brk id="148" max="16383" man="1"/>
    <brk id="199" max="16383" man="1"/>
    <brk id="25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6"/>
  <sheetViews>
    <sheetView showGridLines="0" showWhiteSpace="0" view="pageLayout" topLeftCell="A255" zoomScale="160" zoomScaleNormal="100" zoomScalePageLayoutView="160" workbookViewId="0">
      <selection activeCell="E276" sqref="E276"/>
    </sheetView>
  </sheetViews>
  <sheetFormatPr defaultRowHeight="12.75" x14ac:dyDescent="0.2"/>
  <cols>
    <col min="1" max="1" width="11.85546875" customWidth="1"/>
    <col min="2" max="2" width="7.42578125" bestFit="1" customWidth="1"/>
    <col min="3" max="3" width="7.140625" bestFit="1" customWidth="1"/>
    <col min="4" max="4" width="16.42578125" style="58" customWidth="1"/>
    <col min="5" max="5" width="16.42578125" style="58" bestFit="1" customWidth="1"/>
    <col min="6" max="6" width="15.140625" style="58" bestFit="1" customWidth="1"/>
    <col min="7" max="7" width="13.85546875" style="58" customWidth="1"/>
    <col min="8" max="8" width="9.5703125" bestFit="1" customWidth="1"/>
    <col min="9" max="9" width="13.85546875" bestFit="1" customWidth="1"/>
  </cols>
  <sheetData>
    <row r="1" spans="1:8" ht="13.5" thickBot="1" x14ac:dyDescent="0.25">
      <c r="A1" s="23" t="s">
        <v>18</v>
      </c>
      <c r="B1" s="23"/>
      <c r="C1" s="8"/>
      <c r="D1" s="39"/>
      <c r="E1" s="39"/>
      <c r="F1" s="39"/>
      <c r="G1" s="42"/>
    </row>
    <row r="2" spans="1:8" ht="13.5" thickTop="1" x14ac:dyDescent="0.2">
      <c r="A2" s="22" t="s">
        <v>1</v>
      </c>
      <c r="B2" s="21" t="s">
        <v>2</v>
      </c>
      <c r="C2" s="21" t="s">
        <v>2</v>
      </c>
      <c r="D2" s="43" t="s">
        <v>7</v>
      </c>
      <c r="E2" s="43" t="s">
        <v>7</v>
      </c>
      <c r="F2" s="43" t="s">
        <v>5</v>
      </c>
      <c r="G2" s="52" t="s">
        <v>10</v>
      </c>
    </row>
    <row r="3" spans="1:8" x14ac:dyDescent="0.2">
      <c r="A3" s="92" t="s">
        <v>0</v>
      </c>
      <c r="B3" s="93" t="s">
        <v>3</v>
      </c>
      <c r="C3" s="93" t="s">
        <v>4</v>
      </c>
      <c r="D3" s="94" t="s">
        <v>8</v>
      </c>
      <c r="E3" s="94" t="s">
        <v>9</v>
      </c>
      <c r="F3" s="94" t="s">
        <v>6</v>
      </c>
      <c r="G3" s="95" t="s">
        <v>11</v>
      </c>
    </row>
    <row r="4" spans="1:8" x14ac:dyDescent="0.2">
      <c r="A4" s="96" t="s">
        <v>12</v>
      </c>
      <c r="B4" s="97">
        <v>59</v>
      </c>
      <c r="C4" s="97">
        <v>20</v>
      </c>
      <c r="D4" s="98">
        <v>1754750</v>
      </c>
      <c r="E4" s="98">
        <v>1182852.55</v>
      </c>
      <c r="F4" s="99">
        <f>SUM(D4-E4)</f>
        <v>571897.44999999995</v>
      </c>
      <c r="G4" s="98">
        <v>148693.34</v>
      </c>
    </row>
    <row r="5" spans="1:8" x14ac:dyDescent="0.2">
      <c r="A5" s="96" t="s">
        <v>13</v>
      </c>
      <c r="B5" s="97">
        <v>27</v>
      </c>
      <c r="C5" s="97">
        <v>9</v>
      </c>
      <c r="D5" s="98">
        <v>528386</v>
      </c>
      <c r="E5" s="98">
        <v>373892.9</v>
      </c>
      <c r="F5" s="99">
        <f>SUM(D5-E5)</f>
        <v>154493.09999999998</v>
      </c>
      <c r="G5" s="98">
        <v>40168.21</v>
      </c>
    </row>
    <row r="6" spans="1:8" ht="13.5" thickBot="1" x14ac:dyDescent="0.25">
      <c r="A6" s="107" t="s">
        <v>14</v>
      </c>
      <c r="B6" s="108">
        <v>397</v>
      </c>
      <c r="C6" s="108">
        <v>9</v>
      </c>
      <c r="D6" s="109">
        <v>29589423.300000001</v>
      </c>
      <c r="E6" s="109">
        <v>21632390.850000001</v>
      </c>
      <c r="F6" s="110">
        <f>SUM(D6-E6)</f>
        <v>7957032.4499999993</v>
      </c>
      <c r="G6" s="109">
        <v>2586035.5499999998</v>
      </c>
    </row>
    <row r="7" spans="1:8" ht="13.5" thickBot="1" x14ac:dyDescent="0.25">
      <c r="A7" s="111" t="s">
        <v>15</v>
      </c>
      <c r="B7" s="112">
        <f>SUM(B4:B6)</f>
        <v>483</v>
      </c>
      <c r="C7" s="112">
        <f t="shared" ref="C7:G7" si="0">SUM(C4:C6)</f>
        <v>38</v>
      </c>
      <c r="D7" s="113">
        <f t="shared" si="0"/>
        <v>31872559.300000001</v>
      </c>
      <c r="E7" s="113">
        <f t="shared" si="0"/>
        <v>23189136.300000001</v>
      </c>
      <c r="F7" s="113">
        <f t="shared" si="0"/>
        <v>8683423</v>
      </c>
      <c r="G7" s="114">
        <f t="shared" si="0"/>
        <v>2774897.0999999996</v>
      </c>
      <c r="H7" s="73"/>
    </row>
    <row r="8" spans="1:8" x14ac:dyDescent="0.2">
      <c r="A8" s="25"/>
      <c r="B8" s="25"/>
      <c r="C8" s="25"/>
      <c r="D8" s="49"/>
      <c r="E8" s="49"/>
      <c r="F8" s="49"/>
      <c r="G8" s="49"/>
    </row>
    <row r="9" spans="1:8" ht="13.5" thickBot="1" x14ac:dyDescent="0.25">
      <c r="A9" s="23" t="s">
        <v>19</v>
      </c>
      <c r="B9" s="23"/>
      <c r="C9" s="31"/>
      <c r="D9" s="50"/>
      <c r="E9" s="50"/>
      <c r="F9" s="50"/>
      <c r="G9" s="50"/>
    </row>
    <row r="10" spans="1:8" ht="13.5" thickTop="1" x14ac:dyDescent="0.2">
      <c r="A10" s="32" t="s">
        <v>1</v>
      </c>
      <c r="B10" s="33" t="s">
        <v>2</v>
      </c>
      <c r="C10" s="33" t="s">
        <v>2</v>
      </c>
      <c r="D10" s="51" t="s">
        <v>7</v>
      </c>
      <c r="E10" s="51" t="s">
        <v>7</v>
      </c>
      <c r="F10" s="51" t="s">
        <v>5</v>
      </c>
      <c r="G10" s="52" t="s">
        <v>10</v>
      </c>
    </row>
    <row r="11" spans="1:8" x14ac:dyDescent="0.2">
      <c r="A11" s="101" t="s">
        <v>0</v>
      </c>
      <c r="B11" s="102" t="s">
        <v>3</v>
      </c>
      <c r="C11" s="102" t="s">
        <v>4</v>
      </c>
      <c r="D11" s="103" t="s">
        <v>8</v>
      </c>
      <c r="E11" s="103" t="s">
        <v>9</v>
      </c>
      <c r="F11" s="103" t="s">
        <v>6</v>
      </c>
      <c r="G11" s="104" t="s">
        <v>11</v>
      </c>
    </row>
    <row r="12" spans="1:8" x14ac:dyDescent="0.2">
      <c r="A12" s="100" t="s">
        <v>12</v>
      </c>
      <c r="B12" s="105">
        <v>27</v>
      </c>
      <c r="C12" s="105">
        <v>9</v>
      </c>
      <c r="D12" s="98">
        <v>607208</v>
      </c>
      <c r="E12" s="98">
        <v>434706.5</v>
      </c>
      <c r="F12" s="106">
        <f>SUM(D12-E12)</f>
        <v>172501.5</v>
      </c>
      <c r="G12" s="98">
        <v>44850.39</v>
      </c>
    </row>
    <row r="13" spans="1:8" x14ac:dyDescent="0.2">
      <c r="A13" s="100" t="s">
        <v>13</v>
      </c>
      <c r="B13" s="105">
        <v>15</v>
      </c>
      <c r="C13" s="105">
        <v>5</v>
      </c>
      <c r="D13" s="98">
        <v>361112</v>
      </c>
      <c r="E13" s="98">
        <v>246722.9</v>
      </c>
      <c r="F13" s="106">
        <f>SUM(D13-E13)</f>
        <v>114389.1</v>
      </c>
      <c r="G13" s="98">
        <v>29741.17</v>
      </c>
    </row>
    <row r="14" spans="1:8" ht="13.5" thickBot="1" x14ac:dyDescent="0.25">
      <c r="A14" s="107" t="s">
        <v>14</v>
      </c>
      <c r="B14" s="115">
        <v>105</v>
      </c>
      <c r="C14" s="115">
        <v>3</v>
      </c>
      <c r="D14" s="109">
        <v>7536199</v>
      </c>
      <c r="E14" s="109">
        <v>5573546.8499999996</v>
      </c>
      <c r="F14" s="116">
        <f>SUM(D14-E14)</f>
        <v>1962652.1500000004</v>
      </c>
      <c r="G14" s="109">
        <v>637861.94999999995</v>
      </c>
    </row>
    <row r="15" spans="1:8" ht="13.5" thickBot="1" x14ac:dyDescent="0.25">
      <c r="A15" s="111" t="s">
        <v>15</v>
      </c>
      <c r="B15" s="112">
        <f>SUM(B12:B14)</f>
        <v>147</v>
      </c>
      <c r="C15" s="112">
        <f t="shared" ref="C15:G15" si="1">SUM(C12:C14)</f>
        <v>17</v>
      </c>
      <c r="D15" s="113">
        <f t="shared" si="1"/>
        <v>8504519</v>
      </c>
      <c r="E15" s="113">
        <f t="shared" si="1"/>
        <v>6254976.25</v>
      </c>
      <c r="F15" s="113">
        <f t="shared" si="1"/>
        <v>2249542.7500000005</v>
      </c>
      <c r="G15" s="114">
        <f t="shared" si="1"/>
        <v>712453.51</v>
      </c>
      <c r="H15" s="73"/>
    </row>
    <row r="16" spans="1:8" x14ac:dyDescent="0.2">
      <c r="A16" s="25"/>
      <c r="B16" s="25"/>
      <c r="C16" s="25"/>
      <c r="D16" s="49"/>
      <c r="E16" s="49"/>
      <c r="F16" s="49"/>
      <c r="G16" s="49"/>
    </row>
    <row r="17" spans="1:14" ht="13.5" thickBot="1" x14ac:dyDescent="0.25">
      <c r="A17" s="23" t="s">
        <v>20</v>
      </c>
      <c r="B17" s="23"/>
      <c r="C17" s="31"/>
      <c r="D17" s="50"/>
      <c r="E17" s="50"/>
      <c r="F17" s="50"/>
      <c r="G17" s="50"/>
    </row>
    <row r="18" spans="1:14" ht="13.5" thickTop="1" x14ac:dyDescent="0.2">
      <c r="A18" s="32" t="s">
        <v>1</v>
      </c>
      <c r="B18" s="33" t="s">
        <v>2</v>
      </c>
      <c r="C18" s="33" t="s">
        <v>2</v>
      </c>
      <c r="D18" s="51" t="s">
        <v>7</v>
      </c>
      <c r="E18" s="51" t="s">
        <v>7</v>
      </c>
      <c r="F18" s="51" t="s">
        <v>5</v>
      </c>
      <c r="G18" s="52" t="s">
        <v>10</v>
      </c>
      <c r="N18" s="75"/>
    </row>
    <row r="19" spans="1:14" x14ac:dyDescent="0.2">
      <c r="A19" s="101" t="s">
        <v>0</v>
      </c>
      <c r="B19" s="102" t="s">
        <v>3</v>
      </c>
      <c r="C19" s="102" t="s">
        <v>4</v>
      </c>
      <c r="D19" s="103" t="s">
        <v>8</v>
      </c>
      <c r="E19" s="103" t="s">
        <v>9</v>
      </c>
      <c r="F19" s="103" t="s">
        <v>6</v>
      </c>
      <c r="G19" s="104" t="s">
        <v>11</v>
      </c>
    </row>
    <row r="20" spans="1:14" x14ac:dyDescent="0.2">
      <c r="A20" s="100" t="s">
        <v>12</v>
      </c>
      <c r="B20" s="105">
        <v>24</v>
      </c>
      <c r="C20" s="105">
        <v>8</v>
      </c>
      <c r="D20" s="98">
        <v>622438</v>
      </c>
      <c r="E20" s="98">
        <v>402084.85</v>
      </c>
      <c r="F20" s="99">
        <f>SUM(D20-E20)</f>
        <v>220353.15000000002</v>
      </c>
      <c r="G20" s="98">
        <v>57291.82</v>
      </c>
    </row>
    <row r="21" spans="1:14" x14ac:dyDescent="0.2">
      <c r="A21" s="100" t="s">
        <v>13</v>
      </c>
      <c r="B21" s="105">
        <v>11</v>
      </c>
      <c r="C21" s="105">
        <v>4</v>
      </c>
      <c r="D21" s="98">
        <v>188245</v>
      </c>
      <c r="E21" s="98">
        <v>115924.6</v>
      </c>
      <c r="F21" s="99">
        <f>SUM(D21-E21)</f>
        <v>72320.399999999994</v>
      </c>
      <c r="G21" s="98">
        <v>18803.3</v>
      </c>
    </row>
    <row r="22" spans="1:14" ht="13.5" thickBot="1" x14ac:dyDescent="0.25">
      <c r="A22" s="107" t="s">
        <v>14</v>
      </c>
      <c r="B22" s="115">
        <v>86</v>
      </c>
      <c r="C22" s="115">
        <v>3</v>
      </c>
      <c r="D22" s="109">
        <v>4261479.0999999996</v>
      </c>
      <c r="E22" s="109">
        <v>3034813.1</v>
      </c>
      <c r="F22" s="110">
        <f>SUM(D22-E22)</f>
        <v>1226665.9999999995</v>
      </c>
      <c r="G22" s="109">
        <v>398666.45</v>
      </c>
    </row>
    <row r="23" spans="1:14" ht="13.5" thickBot="1" x14ac:dyDescent="0.25">
      <c r="A23" s="111" t="s">
        <v>15</v>
      </c>
      <c r="B23" s="112">
        <f>SUM(B20:B22)</f>
        <v>121</v>
      </c>
      <c r="C23" s="112">
        <f t="shared" ref="C23:G23" si="2">SUM(C20:C22)</f>
        <v>15</v>
      </c>
      <c r="D23" s="113">
        <f t="shared" si="2"/>
        <v>5072162.0999999996</v>
      </c>
      <c r="E23" s="113">
        <f t="shared" si="2"/>
        <v>3552822.55</v>
      </c>
      <c r="F23" s="113">
        <f t="shared" si="2"/>
        <v>1519339.5499999996</v>
      </c>
      <c r="G23" s="114">
        <f t="shared" si="2"/>
        <v>474761.57</v>
      </c>
      <c r="H23" s="73"/>
    </row>
    <row r="24" spans="1:14" x14ac:dyDescent="0.2">
      <c r="A24" s="31"/>
      <c r="B24" s="31"/>
      <c r="C24" s="31"/>
      <c r="D24" s="50"/>
      <c r="E24" s="50"/>
      <c r="F24" s="50"/>
      <c r="G24" s="50"/>
    </row>
    <row r="25" spans="1:14" ht="13.5" thickBot="1" x14ac:dyDescent="0.25">
      <c r="A25" s="23" t="s">
        <v>21</v>
      </c>
      <c r="B25" s="23"/>
      <c r="C25" s="31"/>
      <c r="D25" s="50"/>
      <c r="E25" s="50"/>
      <c r="F25" s="50"/>
      <c r="G25" s="50"/>
    </row>
    <row r="26" spans="1:14" ht="13.5" thickTop="1" x14ac:dyDescent="0.2">
      <c r="A26" s="32" t="s">
        <v>1</v>
      </c>
      <c r="B26" s="33" t="s">
        <v>2</v>
      </c>
      <c r="C26" s="33" t="s">
        <v>2</v>
      </c>
      <c r="D26" s="51" t="s">
        <v>7</v>
      </c>
      <c r="E26" s="51" t="s">
        <v>7</v>
      </c>
      <c r="F26" s="51" t="s">
        <v>5</v>
      </c>
      <c r="G26" s="52" t="s">
        <v>10</v>
      </c>
    </row>
    <row r="27" spans="1:14" x14ac:dyDescent="0.2">
      <c r="A27" s="101" t="s">
        <v>0</v>
      </c>
      <c r="B27" s="102" t="s">
        <v>3</v>
      </c>
      <c r="C27" s="102" t="s">
        <v>4</v>
      </c>
      <c r="D27" s="103" t="s">
        <v>8</v>
      </c>
      <c r="E27" s="103" t="s">
        <v>9</v>
      </c>
      <c r="F27" s="103" t="s">
        <v>6</v>
      </c>
      <c r="G27" s="104" t="s">
        <v>11</v>
      </c>
    </row>
    <row r="28" spans="1:14" x14ac:dyDescent="0.2">
      <c r="A28" s="100" t="s">
        <v>12</v>
      </c>
      <c r="B28" s="105">
        <v>65</v>
      </c>
      <c r="C28" s="105">
        <v>22</v>
      </c>
      <c r="D28" s="98">
        <v>1890694</v>
      </c>
      <c r="E28" s="98">
        <v>1312410.6499999999</v>
      </c>
      <c r="F28" s="99">
        <f>SUM(D28-E28)</f>
        <v>578283.35000000009</v>
      </c>
      <c r="G28" s="98">
        <v>150353.67000000001</v>
      </c>
    </row>
    <row r="29" spans="1:14" x14ac:dyDescent="0.2">
      <c r="A29" s="100" t="s">
        <v>13</v>
      </c>
      <c r="B29" s="105">
        <v>34</v>
      </c>
      <c r="C29" s="105">
        <v>12</v>
      </c>
      <c r="D29" s="98">
        <v>699767</v>
      </c>
      <c r="E29" s="98">
        <v>443060</v>
      </c>
      <c r="F29" s="99">
        <f>SUM(D29-E29)</f>
        <v>256707</v>
      </c>
      <c r="G29" s="98">
        <v>66743.820000000007</v>
      </c>
    </row>
    <row r="30" spans="1:14" x14ac:dyDescent="0.2">
      <c r="A30" s="100" t="s">
        <v>16</v>
      </c>
      <c r="B30" s="105">
        <v>11</v>
      </c>
      <c r="C30" s="105">
        <v>1</v>
      </c>
      <c r="D30" s="98">
        <v>237640</v>
      </c>
      <c r="E30" s="98">
        <v>143534.9</v>
      </c>
      <c r="F30" s="99">
        <f>SUM(D30-E30)</f>
        <v>94105.1</v>
      </c>
      <c r="G30" s="98">
        <v>24467.33</v>
      </c>
    </row>
    <row r="31" spans="1:14" ht="13.5" thickBot="1" x14ac:dyDescent="0.25">
      <c r="A31" s="107" t="s">
        <v>14</v>
      </c>
      <c r="B31" s="115">
        <v>117</v>
      </c>
      <c r="C31" s="115">
        <v>4</v>
      </c>
      <c r="D31" s="109">
        <v>4923681.45</v>
      </c>
      <c r="E31" s="109">
        <v>3460201.85</v>
      </c>
      <c r="F31" s="110">
        <f>SUM(D31-E31)</f>
        <v>1463479.6</v>
      </c>
      <c r="G31" s="109">
        <v>475630.87</v>
      </c>
    </row>
    <row r="32" spans="1:14" ht="13.5" thickBot="1" x14ac:dyDescent="0.25">
      <c r="A32" s="111" t="s">
        <v>15</v>
      </c>
      <c r="B32" s="112">
        <f>SUM(B28:B31)</f>
        <v>227</v>
      </c>
      <c r="C32" s="112">
        <f t="shared" ref="C32:G32" si="3">SUM(C28:C31)</f>
        <v>39</v>
      </c>
      <c r="D32" s="113">
        <f t="shared" si="3"/>
        <v>7751782.4500000002</v>
      </c>
      <c r="E32" s="113">
        <f>SUM(E28:E31)</f>
        <v>5359207.4000000004</v>
      </c>
      <c r="F32" s="113">
        <f t="shared" si="3"/>
        <v>2392575.0500000003</v>
      </c>
      <c r="G32" s="114">
        <f t="shared" si="3"/>
        <v>717195.69</v>
      </c>
      <c r="H32" s="73"/>
    </row>
    <row r="33" spans="1:8" x14ac:dyDescent="0.2">
      <c r="A33" s="31"/>
      <c r="B33" s="31"/>
      <c r="C33" s="31"/>
      <c r="D33" s="50"/>
      <c r="E33" s="50"/>
      <c r="F33" s="50"/>
      <c r="G33" s="50"/>
    </row>
    <row r="34" spans="1:8" ht="13.5" thickBot="1" x14ac:dyDescent="0.25">
      <c r="A34" s="23" t="s">
        <v>22</v>
      </c>
      <c r="B34" s="23"/>
      <c r="C34" s="31"/>
      <c r="D34" s="50"/>
      <c r="E34" s="50"/>
      <c r="F34" s="50"/>
      <c r="G34" s="50"/>
    </row>
    <row r="35" spans="1:8" ht="13.5" thickTop="1" x14ac:dyDescent="0.2">
      <c r="A35" s="32" t="s">
        <v>1</v>
      </c>
      <c r="B35" s="33" t="s">
        <v>2</v>
      </c>
      <c r="C35" s="33" t="s">
        <v>2</v>
      </c>
      <c r="D35" s="51" t="s">
        <v>7</v>
      </c>
      <c r="E35" s="51" t="s">
        <v>7</v>
      </c>
      <c r="F35" s="51" t="s">
        <v>5</v>
      </c>
      <c r="G35" s="52" t="s">
        <v>10</v>
      </c>
    </row>
    <row r="36" spans="1:8" x14ac:dyDescent="0.2">
      <c r="A36" s="101" t="s">
        <v>0</v>
      </c>
      <c r="B36" s="102" t="s">
        <v>3</v>
      </c>
      <c r="C36" s="102" t="s">
        <v>4</v>
      </c>
      <c r="D36" s="103" t="s">
        <v>8</v>
      </c>
      <c r="E36" s="103" t="s">
        <v>9</v>
      </c>
      <c r="F36" s="103" t="s">
        <v>6</v>
      </c>
      <c r="G36" s="104" t="s">
        <v>11</v>
      </c>
    </row>
    <row r="37" spans="1:8" x14ac:dyDescent="0.2">
      <c r="A37" s="100" t="s">
        <v>12</v>
      </c>
      <c r="B37" s="105">
        <v>134</v>
      </c>
      <c r="C37" s="105">
        <v>44</v>
      </c>
      <c r="D37" s="98">
        <v>5079166</v>
      </c>
      <c r="E37" s="98">
        <v>3623518.55</v>
      </c>
      <c r="F37" s="99">
        <f>SUM(D37-E37)</f>
        <v>1455647.4500000002</v>
      </c>
      <c r="G37" s="98">
        <v>378468.34</v>
      </c>
    </row>
    <row r="38" spans="1:8" x14ac:dyDescent="0.2">
      <c r="A38" s="100" t="s">
        <v>13</v>
      </c>
      <c r="B38" s="105">
        <v>52</v>
      </c>
      <c r="C38" s="105">
        <v>18</v>
      </c>
      <c r="D38" s="98">
        <v>1812627</v>
      </c>
      <c r="E38" s="98">
        <v>1225359.1499999999</v>
      </c>
      <c r="F38" s="99">
        <f>SUM(D38-E38)</f>
        <v>587267.85000000009</v>
      </c>
      <c r="G38" s="98">
        <v>152689.64000000001</v>
      </c>
    </row>
    <row r="39" spans="1:8" x14ac:dyDescent="0.2">
      <c r="A39" s="100" t="s">
        <v>16</v>
      </c>
      <c r="B39" s="105">
        <v>6</v>
      </c>
      <c r="C39" s="105">
        <v>1</v>
      </c>
      <c r="D39" s="98">
        <v>351488</v>
      </c>
      <c r="E39" s="98">
        <v>232648.35</v>
      </c>
      <c r="F39" s="99">
        <f>SUM(D39-E39)</f>
        <v>118839.65</v>
      </c>
      <c r="G39" s="98">
        <v>30898.31</v>
      </c>
    </row>
    <row r="40" spans="1:8" ht="13.5" thickBot="1" x14ac:dyDescent="0.25">
      <c r="A40" s="107" t="s">
        <v>14</v>
      </c>
      <c r="B40" s="115">
        <v>443</v>
      </c>
      <c r="C40" s="115">
        <v>14</v>
      </c>
      <c r="D40" s="109">
        <v>28457684.399999999</v>
      </c>
      <c r="E40" s="109">
        <v>20034572.850000001</v>
      </c>
      <c r="F40" s="110">
        <f>SUM(D40-E40)</f>
        <v>8423111.549999997</v>
      </c>
      <c r="G40" s="109">
        <v>2737511.25</v>
      </c>
    </row>
    <row r="41" spans="1:8" ht="13.5" thickBot="1" x14ac:dyDescent="0.25">
      <c r="A41" s="111" t="s">
        <v>15</v>
      </c>
      <c r="B41" s="112">
        <f t="shared" ref="B41:G41" si="4">SUM(B37:B40)</f>
        <v>635</v>
      </c>
      <c r="C41" s="112">
        <f t="shared" si="4"/>
        <v>77</v>
      </c>
      <c r="D41" s="113">
        <f t="shared" si="4"/>
        <v>35700965.399999999</v>
      </c>
      <c r="E41" s="113">
        <f t="shared" si="4"/>
        <v>25116098.899999999</v>
      </c>
      <c r="F41" s="113">
        <f t="shared" si="4"/>
        <v>10584866.499999996</v>
      </c>
      <c r="G41" s="114">
        <f t="shared" si="4"/>
        <v>3299567.54</v>
      </c>
      <c r="H41" s="73"/>
    </row>
    <row r="42" spans="1:8" x14ac:dyDescent="0.2">
      <c r="A42" s="31"/>
      <c r="B42" s="31"/>
      <c r="C42" s="31"/>
      <c r="D42" s="50"/>
      <c r="E42" s="50"/>
      <c r="F42" s="50"/>
      <c r="G42" s="50"/>
    </row>
    <row r="43" spans="1:8" ht="13.5" thickBot="1" x14ac:dyDescent="0.25">
      <c r="A43" s="26" t="s">
        <v>23</v>
      </c>
      <c r="B43" s="23"/>
      <c r="C43" s="31"/>
      <c r="D43" s="50"/>
      <c r="E43" s="50"/>
      <c r="F43" s="50"/>
      <c r="G43" s="50"/>
    </row>
    <row r="44" spans="1:8" ht="13.5" thickTop="1" x14ac:dyDescent="0.2">
      <c r="A44" s="32" t="s">
        <v>1</v>
      </c>
      <c r="B44" s="33" t="s">
        <v>2</v>
      </c>
      <c r="C44" s="33" t="s">
        <v>2</v>
      </c>
      <c r="D44" s="51" t="s">
        <v>7</v>
      </c>
      <c r="E44" s="51" t="s">
        <v>7</v>
      </c>
      <c r="F44" s="51" t="s">
        <v>5</v>
      </c>
      <c r="G44" s="52" t="s">
        <v>10</v>
      </c>
    </row>
    <row r="45" spans="1:8" x14ac:dyDescent="0.2">
      <c r="A45" s="101" t="s">
        <v>0</v>
      </c>
      <c r="B45" s="102" t="s">
        <v>3</v>
      </c>
      <c r="C45" s="102" t="s">
        <v>4</v>
      </c>
      <c r="D45" s="103" t="s">
        <v>8</v>
      </c>
      <c r="E45" s="103" t="s">
        <v>9</v>
      </c>
      <c r="F45" s="103" t="s">
        <v>6</v>
      </c>
      <c r="G45" s="104" t="s">
        <v>11</v>
      </c>
    </row>
    <row r="46" spans="1:8" x14ac:dyDescent="0.2">
      <c r="A46" s="100" t="s">
        <v>12</v>
      </c>
      <c r="B46" s="105">
        <v>141</v>
      </c>
      <c r="C46" s="105">
        <v>48</v>
      </c>
      <c r="D46" s="98">
        <v>5232275</v>
      </c>
      <c r="E46" s="98">
        <v>3578187.15</v>
      </c>
      <c r="F46" s="99">
        <f>SUM(D46-E46)</f>
        <v>1654087.85</v>
      </c>
      <c r="G46" s="98">
        <v>430062.84</v>
      </c>
    </row>
    <row r="47" spans="1:8" x14ac:dyDescent="0.2">
      <c r="A47" s="100" t="s">
        <v>13</v>
      </c>
      <c r="B47" s="105">
        <v>30</v>
      </c>
      <c r="C47" s="105">
        <v>10</v>
      </c>
      <c r="D47" s="98">
        <v>876340</v>
      </c>
      <c r="E47" s="98">
        <v>595612.94999999995</v>
      </c>
      <c r="F47" s="99">
        <f>SUM(D47-E47)</f>
        <v>280727.05000000005</v>
      </c>
      <c r="G47" s="98">
        <v>72989.03</v>
      </c>
    </row>
    <row r="48" spans="1:8" ht="13.5" thickBot="1" x14ac:dyDescent="0.25">
      <c r="A48" s="107" t="s">
        <v>14</v>
      </c>
      <c r="B48" s="115">
        <v>728</v>
      </c>
      <c r="C48" s="115">
        <v>20</v>
      </c>
      <c r="D48" s="109">
        <v>44928849.850000001</v>
      </c>
      <c r="E48" s="109">
        <v>32267381</v>
      </c>
      <c r="F48" s="110">
        <f>SUM(D48-E48)</f>
        <v>12661468.850000001</v>
      </c>
      <c r="G48" s="109">
        <v>4114977.38</v>
      </c>
    </row>
    <row r="49" spans="1:8" ht="13.5" thickBot="1" x14ac:dyDescent="0.25">
      <c r="A49" s="111" t="s">
        <v>15</v>
      </c>
      <c r="B49" s="112">
        <f t="shared" ref="B49:G49" si="5">SUM(B46:B48)</f>
        <v>899</v>
      </c>
      <c r="C49" s="112">
        <f t="shared" si="5"/>
        <v>78</v>
      </c>
      <c r="D49" s="113">
        <f t="shared" si="5"/>
        <v>51037464.850000001</v>
      </c>
      <c r="E49" s="113">
        <f t="shared" si="5"/>
        <v>36441181.100000001</v>
      </c>
      <c r="F49" s="113">
        <f t="shared" si="5"/>
        <v>14596283.750000002</v>
      </c>
      <c r="G49" s="114">
        <f t="shared" si="5"/>
        <v>4618029.25</v>
      </c>
      <c r="H49" s="73"/>
    </row>
    <row r="50" spans="1:8" x14ac:dyDescent="0.2">
      <c r="A50" s="31"/>
      <c r="B50" s="31"/>
      <c r="C50" s="31"/>
      <c r="D50" s="50"/>
      <c r="E50" s="50"/>
      <c r="F50" s="50"/>
      <c r="G50" s="50"/>
    </row>
    <row r="51" spans="1:8" ht="13.5" thickBot="1" x14ac:dyDescent="0.25">
      <c r="A51" s="23" t="s">
        <v>24</v>
      </c>
      <c r="B51" s="23"/>
      <c r="C51" s="31"/>
      <c r="D51" s="50"/>
      <c r="E51" s="50"/>
      <c r="F51" s="50"/>
      <c r="G51" s="50"/>
    </row>
    <row r="52" spans="1:8" ht="13.5" thickTop="1" x14ac:dyDescent="0.2">
      <c r="A52" s="32" t="s">
        <v>1</v>
      </c>
      <c r="B52" s="33" t="s">
        <v>2</v>
      </c>
      <c r="C52" s="33" t="s">
        <v>2</v>
      </c>
      <c r="D52" s="51" t="s">
        <v>7</v>
      </c>
      <c r="E52" s="51" t="s">
        <v>7</v>
      </c>
      <c r="F52" s="51" t="s">
        <v>5</v>
      </c>
      <c r="G52" s="52" t="s">
        <v>10</v>
      </c>
    </row>
    <row r="53" spans="1:8" x14ac:dyDescent="0.2">
      <c r="A53" s="101" t="s">
        <v>0</v>
      </c>
      <c r="B53" s="102" t="s">
        <v>3</v>
      </c>
      <c r="C53" s="102" t="s">
        <v>4</v>
      </c>
      <c r="D53" s="103" t="s">
        <v>8</v>
      </c>
      <c r="E53" s="103" t="s">
        <v>9</v>
      </c>
      <c r="F53" s="103" t="s">
        <v>6</v>
      </c>
      <c r="G53" s="104" t="s">
        <v>11</v>
      </c>
    </row>
    <row r="54" spans="1:8" x14ac:dyDescent="0.2">
      <c r="A54" s="100" t="s">
        <v>12</v>
      </c>
      <c r="B54" s="97">
        <v>3</v>
      </c>
      <c r="C54" s="97">
        <v>1</v>
      </c>
      <c r="D54" s="98">
        <v>449087</v>
      </c>
      <c r="E54" s="98">
        <v>335193.09999999998</v>
      </c>
      <c r="F54" s="99">
        <f>SUM(D54-E54)</f>
        <v>113893.90000000002</v>
      </c>
      <c r="G54" s="98">
        <v>29612.41</v>
      </c>
    </row>
    <row r="55" spans="1:8" x14ac:dyDescent="0.2">
      <c r="A55" s="100" t="s">
        <v>13</v>
      </c>
      <c r="B55" s="97">
        <v>3</v>
      </c>
      <c r="C55" s="97">
        <v>1</v>
      </c>
      <c r="D55" s="98">
        <v>75753</v>
      </c>
      <c r="E55" s="98">
        <v>52097.85</v>
      </c>
      <c r="F55" s="99">
        <f>SUM(D55-E55)</f>
        <v>23655.15</v>
      </c>
      <c r="G55" s="98">
        <v>6150.34</v>
      </c>
    </row>
    <row r="56" spans="1:8" ht="13.5" thickBot="1" x14ac:dyDescent="0.25">
      <c r="A56" s="107" t="s">
        <v>16</v>
      </c>
      <c r="B56" s="108">
        <v>3</v>
      </c>
      <c r="C56" s="108">
        <v>1</v>
      </c>
      <c r="D56" s="109">
        <v>49267</v>
      </c>
      <c r="E56" s="109">
        <v>35440.550000000003</v>
      </c>
      <c r="F56" s="110">
        <f>SUM(D56-E56)</f>
        <v>13826.449999999997</v>
      </c>
      <c r="G56" s="109">
        <v>3594.88</v>
      </c>
    </row>
    <row r="57" spans="1:8" ht="13.5" thickBot="1" x14ac:dyDescent="0.25">
      <c r="A57" s="111" t="s">
        <v>15</v>
      </c>
      <c r="B57" s="112">
        <f>SUM(B54:B56)</f>
        <v>9</v>
      </c>
      <c r="C57" s="112">
        <f>SUM(C54:C56)</f>
        <v>3</v>
      </c>
      <c r="D57" s="113">
        <f>SUM(D54:D56)</f>
        <v>574107</v>
      </c>
      <c r="E57" s="113">
        <f t="shared" ref="E57:G57" si="6">SUM(E54:E56)</f>
        <v>422731.49999999994</v>
      </c>
      <c r="F57" s="113">
        <f t="shared" si="6"/>
        <v>151375.5</v>
      </c>
      <c r="G57" s="114">
        <f t="shared" si="6"/>
        <v>39357.629999999997</v>
      </c>
      <c r="H57" s="73"/>
    </row>
    <row r="58" spans="1:8" x14ac:dyDescent="0.2">
      <c r="A58" s="31"/>
      <c r="B58" s="31"/>
      <c r="C58" s="31"/>
      <c r="D58" s="50"/>
      <c r="E58" s="50"/>
      <c r="F58" s="50"/>
      <c r="G58" s="50"/>
    </row>
    <row r="59" spans="1:8" ht="13.5" thickBot="1" x14ac:dyDescent="0.25">
      <c r="A59" s="23" t="s">
        <v>25</v>
      </c>
      <c r="B59" s="23"/>
      <c r="C59" s="31"/>
      <c r="D59" s="50"/>
      <c r="E59" s="50"/>
      <c r="F59" s="50"/>
      <c r="G59" s="50"/>
    </row>
    <row r="60" spans="1:8" ht="13.5" thickTop="1" x14ac:dyDescent="0.2">
      <c r="A60" s="32" t="s">
        <v>1</v>
      </c>
      <c r="B60" s="33" t="s">
        <v>2</v>
      </c>
      <c r="C60" s="33" t="s">
        <v>2</v>
      </c>
      <c r="D60" s="51" t="s">
        <v>7</v>
      </c>
      <c r="E60" s="51" t="s">
        <v>7</v>
      </c>
      <c r="F60" s="51" t="s">
        <v>5</v>
      </c>
      <c r="G60" s="52" t="s">
        <v>10</v>
      </c>
    </row>
    <row r="61" spans="1:8" x14ac:dyDescent="0.2">
      <c r="A61" s="101" t="s">
        <v>0</v>
      </c>
      <c r="B61" s="102" t="s">
        <v>3</v>
      </c>
      <c r="C61" s="102" t="s">
        <v>4</v>
      </c>
      <c r="D61" s="103" t="s">
        <v>8</v>
      </c>
      <c r="E61" s="103" t="s">
        <v>9</v>
      </c>
      <c r="F61" s="103" t="s">
        <v>6</v>
      </c>
      <c r="G61" s="104" t="s">
        <v>11</v>
      </c>
    </row>
    <row r="62" spans="1:8" x14ac:dyDescent="0.2">
      <c r="A62" s="100" t="s">
        <v>12</v>
      </c>
      <c r="B62" s="97">
        <v>9</v>
      </c>
      <c r="C62" s="97">
        <v>3</v>
      </c>
      <c r="D62" s="98">
        <v>95567</v>
      </c>
      <c r="E62" s="98">
        <v>62981.8</v>
      </c>
      <c r="F62" s="99">
        <f>SUM(D62-E62)</f>
        <v>32585.199999999997</v>
      </c>
      <c r="G62" s="99">
        <v>8472.15</v>
      </c>
    </row>
    <row r="63" spans="1:8" ht="13.5" thickBot="1" x14ac:dyDescent="0.25">
      <c r="A63" s="107" t="s">
        <v>14</v>
      </c>
      <c r="B63" s="108">
        <v>158</v>
      </c>
      <c r="C63" s="108">
        <v>5</v>
      </c>
      <c r="D63" s="109">
        <v>10331221.75</v>
      </c>
      <c r="E63" s="109">
        <v>7499135.1500000004</v>
      </c>
      <c r="F63" s="110">
        <f>SUM(D63-E63)</f>
        <v>2832086.5999999996</v>
      </c>
      <c r="G63" s="110">
        <v>920428.15</v>
      </c>
    </row>
    <row r="64" spans="1:8" ht="13.5" thickBot="1" x14ac:dyDescent="0.25">
      <c r="A64" s="111" t="s">
        <v>15</v>
      </c>
      <c r="B64" s="112">
        <f t="shared" ref="B64:G64" si="7">SUM(B62:B63)</f>
        <v>167</v>
      </c>
      <c r="C64" s="112">
        <f t="shared" si="7"/>
        <v>8</v>
      </c>
      <c r="D64" s="113">
        <f t="shared" si="7"/>
        <v>10426788.75</v>
      </c>
      <c r="E64" s="113">
        <f t="shared" si="7"/>
        <v>7562116.9500000002</v>
      </c>
      <c r="F64" s="113">
        <f t="shared" si="7"/>
        <v>2864671.8</v>
      </c>
      <c r="G64" s="114">
        <f t="shared" si="7"/>
        <v>928900.3</v>
      </c>
      <c r="H64" s="73"/>
    </row>
    <row r="65" spans="1:8" x14ac:dyDescent="0.2">
      <c r="A65" s="31"/>
      <c r="B65" s="31"/>
      <c r="C65" s="31"/>
      <c r="D65" s="50"/>
      <c r="E65" s="50"/>
      <c r="F65" s="50"/>
      <c r="G65" s="50"/>
    </row>
    <row r="66" spans="1:8" ht="13.5" thickBot="1" x14ac:dyDescent="0.25">
      <c r="A66" s="23" t="s">
        <v>26</v>
      </c>
      <c r="B66" s="23"/>
      <c r="C66" s="31"/>
      <c r="D66" s="50"/>
      <c r="E66" s="50"/>
      <c r="F66" s="50"/>
      <c r="G66" s="50"/>
    </row>
    <row r="67" spans="1:8" ht="13.5" thickTop="1" x14ac:dyDescent="0.2">
      <c r="A67" s="32" t="s">
        <v>1</v>
      </c>
      <c r="B67" s="33" t="s">
        <v>2</v>
      </c>
      <c r="C67" s="33" t="s">
        <v>2</v>
      </c>
      <c r="D67" s="51" t="s">
        <v>7</v>
      </c>
      <c r="E67" s="51" t="s">
        <v>7</v>
      </c>
      <c r="F67" s="51" t="s">
        <v>5</v>
      </c>
      <c r="G67" s="52" t="s">
        <v>10</v>
      </c>
    </row>
    <row r="68" spans="1:8" x14ac:dyDescent="0.2">
      <c r="A68" s="101" t="s">
        <v>0</v>
      </c>
      <c r="B68" s="102" t="s">
        <v>3</v>
      </c>
      <c r="C68" s="102" t="s">
        <v>4</v>
      </c>
      <c r="D68" s="103" t="s">
        <v>8</v>
      </c>
      <c r="E68" s="103" t="s">
        <v>9</v>
      </c>
      <c r="F68" s="103" t="s">
        <v>6</v>
      </c>
      <c r="G68" s="104" t="s">
        <v>11</v>
      </c>
    </row>
    <row r="69" spans="1:8" x14ac:dyDescent="0.2">
      <c r="A69" s="100" t="s">
        <v>12</v>
      </c>
      <c r="B69" s="105">
        <v>6</v>
      </c>
      <c r="C69" s="105">
        <v>2</v>
      </c>
      <c r="D69" s="98">
        <v>368960</v>
      </c>
      <c r="E69" s="98">
        <v>242958.5</v>
      </c>
      <c r="F69" s="99">
        <f>SUM(D69-E69)</f>
        <v>126001.5</v>
      </c>
      <c r="G69" s="98">
        <v>32760.39</v>
      </c>
    </row>
    <row r="70" spans="1:8" x14ac:dyDescent="0.2">
      <c r="A70" s="100" t="s">
        <v>13</v>
      </c>
      <c r="B70" s="105">
        <v>3</v>
      </c>
      <c r="C70" s="105">
        <v>1</v>
      </c>
      <c r="D70" s="98">
        <v>33786</v>
      </c>
      <c r="E70" s="98">
        <v>18196.55</v>
      </c>
      <c r="F70" s="99">
        <f>SUM(D70-E70)</f>
        <v>15589.45</v>
      </c>
      <c r="G70" s="98">
        <v>4053.26</v>
      </c>
    </row>
    <row r="71" spans="1:8" ht="13.5" thickBot="1" x14ac:dyDescent="0.25">
      <c r="A71" s="107" t="s">
        <v>14</v>
      </c>
      <c r="B71" s="115">
        <v>20</v>
      </c>
      <c r="C71" s="115">
        <v>1</v>
      </c>
      <c r="D71" s="109">
        <v>1590209</v>
      </c>
      <c r="E71" s="109">
        <v>1215000.25</v>
      </c>
      <c r="F71" s="110">
        <f>SUM(D71-E71)</f>
        <v>375208.75</v>
      </c>
      <c r="G71" s="109">
        <v>121942.84</v>
      </c>
    </row>
    <row r="72" spans="1:8" ht="13.5" thickBot="1" x14ac:dyDescent="0.25">
      <c r="A72" s="117" t="s">
        <v>15</v>
      </c>
      <c r="B72" s="118">
        <f t="shared" ref="B72:G72" si="8">SUM(B69:B71)</f>
        <v>29</v>
      </c>
      <c r="C72" s="118">
        <f t="shared" si="8"/>
        <v>4</v>
      </c>
      <c r="D72" s="119">
        <f t="shared" si="8"/>
        <v>1992955</v>
      </c>
      <c r="E72" s="119">
        <f t="shared" si="8"/>
        <v>1476155.3</v>
      </c>
      <c r="F72" s="119">
        <f t="shared" si="8"/>
        <v>516799.7</v>
      </c>
      <c r="G72" s="120">
        <f t="shared" si="8"/>
        <v>158756.49</v>
      </c>
      <c r="H72" s="73"/>
    </row>
    <row r="73" spans="1:8" x14ac:dyDescent="0.2">
      <c r="A73" s="31"/>
      <c r="B73" s="31"/>
      <c r="C73" s="31"/>
      <c r="D73" s="50"/>
      <c r="E73" s="50"/>
      <c r="F73" s="50"/>
      <c r="G73" s="50"/>
    </row>
    <row r="74" spans="1:8" ht="13.5" thickBot="1" x14ac:dyDescent="0.25">
      <c r="A74" s="23" t="s">
        <v>27</v>
      </c>
      <c r="B74" s="23"/>
      <c r="C74" s="31"/>
      <c r="D74" s="50"/>
      <c r="E74" s="50"/>
      <c r="F74" s="50"/>
      <c r="G74" s="50"/>
    </row>
    <row r="75" spans="1:8" ht="13.5" thickTop="1" x14ac:dyDescent="0.2">
      <c r="A75" s="32" t="s">
        <v>1</v>
      </c>
      <c r="B75" s="33" t="s">
        <v>2</v>
      </c>
      <c r="C75" s="33" t="s">
        <v>2</v>
      </c>
      <c r="D75" s="51" t="s">
        <v>7</v>
      </c>
      <c r="E75" s="51" t="s">
        <v>7</v>
      </c>
      <c r="F75" s="51" t="s">
        <v>5</v>
      </c>
      <c r="G75" s="52" t="s">
        <v>10</v>
      </c>
    </row>
    <row r="76" spans="1:8" x14ac:dyDescent="0.2">
      <c r="A76" s="101" t="s">
        <v>0</v>
      </c>
      <c r="B76" s="102" t="s">
        <v>3</v>
      </c>
      <c r="C76" s="102" t="s">
        <v>4</v>
      </c>
      <c r="D76" s="103" t="s">
        <v>8</v>
      </c>
      <c r="E76" s="103" t="s">
        <v>9</v>
      </c>
      <c r="F76" s="103" t="s">
        <v>6</v>
      </c>
      <c r="G76" s="104" t="s">
        <v>11</v>
      </c>
    </row>
    <row r="77" spans="1:8" x14ac:dyDescent="0.2">
      <c r="A77" s="100" t="s">
        <v>12</v>
      </c>
      <c r="B77" s="105">
        <v>44</v>
      </c>
      <c r="C77" s="105">
        <v>15</v>
      </c>
      <c r="D77" s="98">
        <v>1791284</v>
      </c>
      <c r="E77" s="98">
        <v>1260297.1000000001</v>
      </c>
      <c r="F77" s="121">
        <f>SUM(D77-E77)</f>
        <v>530986.89999999991</v>
      </c>
      <c r="G77" s="98">
        <v>138056.59</v>
      </c>
    </row>
    <row r="78" spans="1:8" x14ac:dyDescent="0.2">
      <c r="A78" s="100" t="s">
        <v>13</v>
      </c>
      <c r="B78" s="105">
        <v>21</v>
      </c>
      <c r="C78" s="105">
        <v>7</v>
      </c>
      <c r="D78" s="98">
        <v>688976.45</v>
      </c>
      <c r="E78" s="98">
        <v>481265.5</v>
      </c>
      <c r="F78" s="121">
        <f>SUM(D78-E78)</f>
        <v>207710.94999999995</v>
      </c>
      <c r="G78" s="98">
        <v>54004.85</v>
      </c>
    </row>
    <row r="79" spans="1:8" ht="13.5" thickBot="1" x14ac:dyDescent="0.25">
      <c r="A79" s="107" t="s">
        <v>14</v>
      </c>
      <c r="B79" s="115">
        <v>143</v>
      </c>
      <c r="C79" s="115">
        <v>4</v>
      </c>
      <c r="D79" s="109">
        <v>15404617.65</v>
      </c>
      <c r="E79" s="109">
        <v>11157169.199999999</v>
      </c>
      <c r="F79" s="110">
        <f>SUM(D79-E79)</f>
        <v>4247448.4500000011</v>
      </c>
      <c r="G79" s="109">
        <v>1380420.75</v>
      </c>
    </row>
    <row r="80" spans="1:8" ht="13.5" thickBot="1" x14ac:dyDescent="0.25">
      <c r="A80" s="111" t="s">
        <v>15</v>
      </c>
      <c r="B80" s="112">
        <f t="shared" ref="B80:G80" si="9">SUM(B77:B79)</f>
        <v>208</v>
      </c>
      <c r="C80" s="112">
        <f t="shared" si="9"/>
        <v>26</v>
      </c>
      <c r="D80" s="113">
        <f t="shared" si="9"/>
        <v>17884878.100000001</v>
      </c>
      <c r="E80" s="113">
        <f t="shared" si="9"/>
        <v>12898731.799999999</v>
      </c>
      <c r="F80" s="113">
        <f t="shared" si="9"/>
        <v>4986146.3000000007</v>
      </c>
      <c r="G80" s="114">
        <f t="shared" si="9"/>
        <v>1572482.19</v>
      </c>
      <c r="H80" s="73"/>
    </row>
    <row r="81" spans="1:8" x14ac:dyDescent="0.2">
      <c r="A81" s="31"/>
      <c r="B81" s="31"/>
      <c r="C81" s="31"/>
      <c r="D81" s="50"/>
      <c r="E81" s="50"/>
      <c r="F81" s="50"/>
      <c r="G81" s="50"/>
    </row>
    <row r="82" spans="1:8" ht="13.5" thickBot="1" x14ac:dyDescent="0.25">
      <c r="A82" s="23" t="s">
        <v>28</v>
      </c>
      <c r="B82" s="23"/>
      <c r="C82" s="31"/>
      <c r="D82" s="50"/>
      <c r="E82" s="50"/>
      <c r="F82" s="50"/>
      <c r="G82" s="50"/>
    </row>
    <row r="83" spans="1:8" ht="13.5" thickTop="1" x14ac:dyDescent="0.2">
      <c r="A83" s="32" t="s">
        <v>1</v>
      </c>
      <c r="B83" s="33" t="s">
        <v>2</v>
      </c>
      <c r="C83" s="33" t="s">
        <v>2</v>
      </c>
      <c r="D83" s="51" t="s">
        <v>7</v>
      </c>
      <c r="E83" s="51" t="s">
        <v>7</v>
      </c>
      <c r="F83" s="51" t="s">
        <v>5</v>
      </c>
      <c r="G83" s="52" t="s">
        <v>10</v>
      </c>
    </row>
    <row r="84" spans="1:8" x14ac:dyDescent="0.2">
      <c r="A84" s="101" t="s">
        <v>0</v>
      </c>
      <c r="B84" s="102" t="s">
        <v>3</v>
      </c>
      <c r="C84" s="102" t="s">
        <v>4</v>
      </c>
      <c r="D84" s="103" t="s">
        <v>8</v>
      </c>
      <c r="E84" s="103" t="s">
        <v>9</v>
      </c>
      <c r="F84" s="103" t="s">
        <v>6</v>
      </c>
      <c r="G84" s="104" t="s">
        <v>11</v>
      </c>
    </row>
    <row r="85" spans="1:8" x14ac:dyDescent="0.2">
      <c r="A85" s="100" t="s">
        <v>12</v>
      </c>
      <c r="B85" s="105">
        <v>577</v>
      </c>
      <c r="C85" s="105">
        <v>194</v>
      </c>
      <c r="D85" s="98">
        <v>27961131.600000001</v>
      </c>
      <c r="E85" s="98">
        <v>19193590.199999999</v>
      </c>
      <c r="F85" s="99">
        <f>SUM(D85-E85)</f>
        <v>8767541.4000000022</v>
      </c>
      <c r="G85" s="98">
        <v>2279560.7599999998</v>
      </c>
    </row>
    <row r="86" spans="1:8" x14ac:dyDescent="0.2">
      <c r="A86" s="100" t="s">
        <v>13</v>
      </c>
      <c r="B86" s="105">
        <v>330</v>
      </c>
      <c r="C86" s="105">
        <v>116</v>
      </c>
      <c r="D86" s="98">
        <v>12410158.699999999</v>
      </c>
      <c r="E86" s="98">
        <v>8530108</v>
      </c>
      <c r="F86" s="99">
        <f>SUM(D86-E86)</f>
        <v>3880050.6999999993</v>
      </c>
      <c r="G86" s="98">
        <v>1008813.18</v>
      </c>
    </row>
    <row r="87" spans="1:8" x14ac:dyDescent="0.2">
      <c r="A87" s="100" t="s">
        <v>16</v>
      </c>
      <c r="B87" s="105"/>
      <c r="C87" s="105"/>
      <c r="D87" s="98"/>
      <c r="E87" s="98"/>
      <c r="F87" s="99">
        <f>SUM(D87-E87)</f>
        <v>0</v>
      </c>
      <c r="G87" s="98"/>
    </row>
    <row r="88" spans="1:8" x14ac:dyDescent="0.2">
      <c r="A88" s="100" t="s">
        <v>17</v>
      </c>
      <c r="B88" s="105">
        <v>491</v>
      </c>
      <c r="C88" s="105">
        <v>5</v>
      </c>
      <c r="D88" s="98">
        <v>33595245</v>
      </c>
      <c r="E88" s="98">
        <v>24497540.699999999</v>
      </c>
      <c r="F88" s="99">
        <f>SUM(D88-E88)</f>
        <v>9097704.3000000007</v>
      </c>
      <c r="G88" s="98">
        <v>1637586.77</v>
      </c>
    </row>
    <row r="89" spans="1:8" ht="13.5" thickBot="1" x14ac:dyDescent="0.25">
      <c r="A89" s="107" t="s">
        <v>14</v>
      </c>
      <c r="B89" s="115">
        <v>227</v>
      </c>
      <c r="C89" s="115">
        <v>5</v>
      </c>
      <c r="D89" s="98">
        <v>22325902.850000001</v>
      </c>
      <c r="E89" s="109">
        <v>16063919.5</v>
      </c>
      <c r="F89" s="110">
        <f>SUM(D89-E89)</f>
        <v>6261983.3500000015</v>
      </c>
      <c r="G89" s="109">
        <v>2035144.59</v>
      </c>
    </row>
    <row r="90" spans="1:8" ht="13.5" thickBot="1" x14ac:dyDescent="0.25">
      <c r="A90" s="111" t="s">
        <v>15</v>
      </c>
      <c r="B90" s="112">
        <f t="shared" ref="B90:G90" si="10">SUM(B85:B89)</f>
        <v>1625</v>
      </c>
      <c r="C90" s="112">
        <f t="shared" si="10"/>
        <v>320</v>
      </c>
      <c r="D90" s="113">
        <f>SUM(D85:D89)</f>
        <v>96292438.150000006</v>
      </c>
      <c r="E90" s="113">
        <f t="shared" si="10"/>
        <v>68285158.400000006</v>
      </c>
      <c r="F90" s="113">
        <f t="shared" si="10"/>
        <v>28007279.750000004</v>
      </c>
      <c r="G90" s="114">
        <f t="shared" si="10"/>
        <v>6961105.2999999998</v>
      </c>
      <c r="H90" s="73"/>
    </row>
    <row r="91" spans="1:8" x14ac:dyDescent="0.2">
      <c r="A91" s="31"/>
      <c r="B91" s="31"/>
      <c r="C91" s="31"/>
      <c r="D91" s="50"/>
      <c r="E91" s="50"/>
      <c r="F91" s="50"/>
      <c r="G91" s="50"/>
    </row>
    <row r="92" spans="1:8" ht="13.5" thickBot="1" x14ac:dyDescent="0.25">
      <c r="A92" s="23" t="s">
        <v>29</v>
      </c>
      <c r="B92" s="23"/>
      <c r="C92" s="31"/>
      <c r="D92" s="50"/>
      <c r="E92" s="50"/>
      <c r="F92" s="50"/>
      <c r="G92" s="50"/>
    </row>
    <row r="93" spans="1:8" ht="13.5" thickTop="1" x14ac:dyDescent="0.2">
      <c r="A93" s="32" t="s">
        <v>1</v>
      </c>
      <c r="B93" s="33" t="s">
        <v>2</v>
      </c>
      <c r="C93" s="33" t="s">
        <v>2</v>
      </c>
      <c r="D93" s="51" t="s">
        <v>7</v>
      </c>
      <c r="E93" s="51" t="s">
        <v>7</v>
      </c>
      <c r="F93" s="51" t="s">
        <v>5</v>
      </c>
      <c r="G93" s="52" t="s">
        <v>10</v>
      </c>
    </row>
    <row r="94" spans="1:8" x14ac:dyDescent="0.2">
      <c r="A94" s="101" t="s">
        <v>0</v>
      </c>
      <c r="B94" s="102" t="s">
        <v>3</v>
      </c>
      <c r="C94" s="102" t="s">
        <v>4</v>
      </c>
      <c r="D94" s="103" t="s">
        <v>8</v>
      </c>
      <c r="E94" s="103" t="s">
        <v>9</v>
      </c>
      <c r="F94" s="103" t="s">
        <v>6</v>
      </c>
      <c r="G94" s="104" t="s">
        <v>11</v>
      </c>
    </row>
    <row r="95" spans="1:8" x14ac:dyDescent="0.2">
      <c r="A95" s="100" t="s">
        <v>12</v>
      </c>
      <c r="B95" s="105">
        <v>23</v>
      </c>
      <c r="C95" s="105">
        <v>8</v>
      </c>
      <c r="D95" s="98">
        <v>687987</v>
      </c>
      <c r="E95" s="98">
        <v>468668.75</v>
      </c>
      <c r="F95" s="99">
        <f>SUM(D95-E95)</f>
        <v>219318.25</v>
      </c>
      <c r="G95" s="98">
        <v>57022.75</v>
      </c>
    </row>
    <row r="96" spans="1:8" x14ac:dyDescent="0.2">
      <c r="A96" s="100" t="s">
        <v>13</v>
      </c>
      <c r="B96" s="105">
        <v>6</v>
      </c>
      <c r="C96" s="105">
        <v>2</v>
      </c>
      <c r="D96" s="98">
        <v>237010</v>
      </c>
      <c r="E96" s="98">
        <v>152146.04999999999</v>
      </c>
      <c r="F96" s="99">
        <f>SUM(D96-E96)</f>
        <v>84863.950000000012</v>
      </c>
      <c r="G96" s="98">
        <v>22064.63</v>
      </c>
    </row>
    <row r="97" spans="1:8" ht="13.5" thickBot="1" x14ac:dyDescent="0.25">
      <c r="A97" s="107" t="s">
        <v>14</v>
      </c>
      <c r="B97" s="115">
        <v>119</v>
      </c>
      <c r="C97" s="115">
        <v>3</v>
      </c>
      <c r="D97" s="109">
        <v>6702837</v>
      </c>
      <c r="E97" s="109">
        <v>4895809.45</v>
      </c>
      <c r="F97" s="110">
        <f>SUM(D97-E97)</f>
        <v>1807027.5499999998</v>
      </c>
      <c r="G97" s="109">
        <v>587283.94999999995</v>
      </c>
    </row>
    <row r="98" spans="1:8" ht="13.5" thickBot="1" x14ac:dyDescent="0.25">
      <c r="A98" s="111" t="s">
        <v>15</v>
      </c>
      <c r="B98" s="112">
        <f t="shared" ref="B98:G98" si="11">SUM(B95:B97)</f>
        <v>148</v>
      </c>
      <c r="C98" s="112">
        <f t="shared" si="11"/>
        <v>13</v>
      </c>
      <c r="D98" s="113">
        <f t="shared" si="11"/>
        <v>7627834</v>
      </c>
      <c r="E98" s="113">
        <f t="shared" si="11"/>
        <v>5516624.25</v>
      </c>
      <c r="F98" s="113">
        <f t="shared" si="11"/>
        <v>2111209.75</v>
      </c>
      <c r="G98" s="114">
        <f t="shared" si="11"/>
        <v>666371.32999999996</v>
      </c>
      <c r="H98" s="73"/>
    </row>
    <row r="99" spans="1:8" x14ac:dyDescent="0.2">
      <c r="A99" s="31"/>
      <c r="B99" s="31"/>
      <c r="C99" s="31"/>
      <c r="D99" s="50"/>
      <c r="E99" s="50"/>
      <c r="F99" s="50"/>
      <c r="G99" s="50"/>
    </row>
    <row r="100" spans="1:8" ht="13.5" thickBot="1" x14ac:dyDescent="0.25">
      <c r="A100" s="23" t="s">
        <v>30</v>
      </c>
      <c r="B100" s="23"/>
      <c r="C100" s="31"/>
      <c r="D100" s="50"/>
      <c r="E100" s="50"/>
      <c r="F100" s="50"/>
      <c r="G100" s="50"/>
    </row>
    <row r="101" spans="1:8" ht="13.5" thickTop="1" x14ac:dyDescent="0.2">
      <c r="A101" s="32" t="s">
        <v>1</v>
      </c>
      <c r="B101" s="33" t="s">
        <v>2</v>
      </c>
      <c r="C101" s="33" t="s">
        <v>2</v>
      </c>
      <c r="D101" s="51" t="s">
        <v>7</v>
      </c>
      <c r="E101" s="51" t="s">
        <v>7</v>
      </c>
      <c r="F101" s="51" t="s">
        <v>5</v>
      </c>
      <c r="G101" s="52" t="s">
        <v>10</v>
      </c>
    </row>
    <row r="102" spans="1:8" x14ac:dyDescent="0.2">
      <c r="A102" s="101" t="s">
        <v>0</v>
      </c>
      <c r="B102" s="102" t="s">
        <v>3</v>
      </c>
      <c r="C102" s="102" t="s">
        <v>4</v>
      </c>
      <c r="D102" s="103" t="s">
        <v>8</v>
      </c>
      <c r="E102" s="103" t="s">
        <v>9</v>
      </c>
      <c r="F102" s="103" t="s">
        <v>6</v>
      </c>
      <c r="G102" s="104" t="s">
        <v>11</v>
      </c>
    </row>
    <row r="103" spans="1:8" x14ac:dyDescent="0.2">
      <c r="A103" s="100" t="s">
        <v>12</v>
      </c>
      <c r="B103" s="105">
        <v>113</v>
      </c>
      <c r="C103" s="105">
        <v>38</v>
      </c>
      <c r="D103" s="98">
        <v>3583450</v>
      </c>
      <c r="E103" s="98">
        <v>2522967.15</v>
      </c>
      <c r="F103" s="99">
        <f>SUM(D103-E103)</f>
        <v>1060482.8500000001</v>
      </c>
      <c r="G103" s="98">
        <v>275725.53999999998</v>
      </c>
    </row>
    <row r="104" spans="1:8" x14ac:dyDescent="0.2">
      <c r="A104" s="100" t="s">
        <v>13</v>
      </c>
      <c r="B104" s="105">
        <v>28</v>
      </c>
      <c r="C104" s="105">
        <v>10</v>
      </c>
      <c r="D104" s="98">
        <v>536521</v>
      </c>
      <c r="E104" s="98">
        <v>381548.55</v>
      </c>
      <c r="F104" s="99">
        <f t="shared" ref="F104:F107" si="12">SUM(D104-E104)</f>
        <v>154972.45000000001</v>
      </c>
      <c r="G104" s="98">
        <v>40292.839999999997</v>
      </c>
    </row>
    <row r="105" spans="1:8" x14ac:dyDescent="0.2">
      <c r="A105" s="100" t="s">
        <v>16</v>
      </c>
      <c r="B105" s="105">
        <v>5</v>
      </c>
      <c r="C105" s="105">
        <v>1</v>
      </c>
      <c r="D105" s="98">
        <v>173341</v>
      </c>
      <c r="E105" s="98">
        <v>112631.35</v>
      </c>
      <c r="F105" s="99">
        <f t="shared" si="12"/>
        <v>60709.649999999994</v>
      </c>
      <c r="G105" s="98">
        <v>15784.51</v>
      </c>
    </row>
    <row r="106" spans="1:8" x14ac:dyDescent="0.2">
      <c r="A106" s="100" t="s">
        <v>17</v>
      </c>
      <c r="B106" s="105">
        <v>49</v>
      </c>
      <c r="C106" s="105">
        <v>1</v>
      </c>
      <c r="D106" s="98">
        <v>1747768</v>
      </c>
      <c r="E106" s="98">
        <v>1325935.8500000001</v>
      </c>
      <c r="F106" s="99">
        <f t="shared" si="12"/>
        <v>421832.14999999991</v>
      </c>
      <c r="G106" s="98">
        <v>75929.789999999994</v>
      </c>
    </row>
    <row r="107" spans="1:8" ht="13.5" thickBot="1" x14ac:dyDescent="0.25">
      <c r="A107" s="107" t="s">
        <v>14</v>
      </c>
      <c r="B107" s="115">
        <v>489</v>
      </c>
      <c r="C107" s="115">
        <v>11</v>
      </c>
      <c r="D107" s="109">
        <v>40589243</v>
      </c>
      <c r="E107" s="109">
        <v>29715618.550000001</v>
      </c>
      <c r="F107" s="110">
        <f t="shared" si="12"/>
        <v>10873624.449999999</v>
      </c>
      <c r="G107" s="109">
        <v>3533927.95</v>
      </c>
    </row>
    <row r="108" spans="1:8" ht="13.5" thickBot="1" x14ac:dyDescent="0.25">
      <c r="A108" s="111" t="s">
        <v>15</v>
      </c>
      <c r="B108" s="112">
        <f t="shared" ref="B108:F108" si="13">SUM(B103:B107)</f>
        <v>684</v>
      </c>
      <c r="C108" s="112">
        <f t="shared" si="13"/>
        <v>61</v>
      </c>
      <c r="D108" s="113">
        <f t="shared" si="13"/>
        <v>46630323</v>
      </c>
      <c r="E108" s="113">
        <f t="shared" si="13"/>
        <v>34058701.450000003</v>
      </c>
      <c r="F108" s="113">
        <f t="shared" si="13"/>
        <v>12571621.549999999</v>
      </c>
      <c r="G108" s="114">
        <f>SUM(G103:G107)</f>
        <v>3941660.6300000004</v>
      </c>
      <c r="H108" s="73"/>
    </row>
    <row r="109" spans="1:8" x14ac:dyDescent="0.2">
      <c r="A109" s="31"/>
      <c r="B109" s="31"/>
      <c r="C109" s="31"/>
      <c r="D109" s="50"/>
      <c r="E109" s="50"/>
      <c r="F109" s="50"/>
      <c r="G109" s="50"/>
    </row>
    <row r="110" spans="1:8" ht="13.5" thickBot="1" x14ac:dyDescent="0.25">
      <c r="A110" s="23" t="s">
        <v>31</v>
      </c>
      <c r="B110" s="23"/>
      <c r="C110" s="31"/>
      <c r="D110" s="50"/>
      <c r="E110" s="50"/>
      <c r="F110" s="50"/>
      <c r="G110" s="50"/>
    </row>
    <row r="111" spans="1:8" ht="13.5" thickTop="1" x14ac:dyDescent="0.2">
      <c r="A111" s="32" t="s">
        <v>1</v>
      </c>
      <c r="B111" s="33" t="s">
        <v>2</v>
      </c>
      <c r="C111" s="33" t="s">
        <v>2</v>
      </c>
      <c r="D111" s="51" t="s">
        <v>7</v>
      </c>
      <c r="E111" s="51" t="s">
        <v>7</v>
      </c>
      <c r="F111" s="51" t="s">
        <v>5</v>
      </c>
      <c r="G111" s="52" t="s">
        <v>10</v>
      </c>
    </row>
    <row r="112" spans="1:8" x14ac:dyDescent="0.2">
      <c r="A112" s="101" t="s">
        <v>0</v>
      </c>
      <c r="B112" s="102" t="s">
        <v>3</v>
      </c>
      <c r="C112" s="102" t="s">
        <v>4</v>
      </c>
      <c r="D112" s="103" t="s">
        <v>8</v>
      </c>
      <c r="E112" s="103" t="s">
        <v>9</v>
      </c>
      <c r="F112" s="103" t="s">
        <v>6</v>
      </c>
      <c r="G112" s="104" t="s">
        <v>11</v>
      </c>
    </row>
    <row r="113" spans="1:8" x14ac:dyDescent="0.2">
      <c r="A113" s="100" t="s">
        <v>12</v>
      </c>
      <c r="B113" s="105">
        <v>13</v>
      </c>
      <c r="C113" s="105">
        <v>5</v>
      </c>
      <c r="D113" s="98">
        <v>209757</v>
      </c>
      <c r="E113" s="98">
        <v>138288.79999999999</v>
      </c>
      <c r="F113" s="121">
        <f>SUM(D113-E113)</f>
        <v>71468.200000000012</v>
      </c>
      <c r="G113" s="98">
        <v>18581.73</v>
      </c>
    </row>
    <row r="114" spans="1:8" ht="13.5" thickBot="1" x14ac:dyDescent="0.25">
      <c r="A114" s="107" t="s">
        <v>14</v>
      </c>
      <c r="B114" s="115">
        <v>207</v>
      </c>
      <c r="C114" s="115">
        <v>7</v>
      </c>
      <c r="D114" s="109">
        <v>10321355.449999999</v>
      </c>
      <c r="E114" s="109">
        <v>7460369.9000000004</v>
      </c>
      <c r="F114" s="110">
        <f>SUM(D114-E114)</f>
        <v>2860985.5499999989</v>
      </c>
      <c r="G114" s="109">
        <v>929820.3</v>
      </c>
    </row>
    <row r="115" spans="1:8" ht="13.5" thickBot="1" x14ac:dyDescent="0.25">
      <c r="A115" s="111" t="s">
        <v>15</v>
      </c>
      <c r="B115" s="112">
        <f t="shared" ref="B115:G115" si="14">SUM(B113:B114)</f>
        <v>220</v>
      </c>
      <c r="C115" s="112">
        <f t="shared" si="14"/>
        <v>12</v>
      </c>
      <c r="D115" s="113">
        <f t="shared" si="14"/>
        <v>10531112.449999999</v>
      </c>
      <c r="E115" s="113">
        <f t="shared" si="14"/>
        <v>7598658.7000000002</v>
      </c>
      <c r="F115" s="113">
        <f t="shared" si="14"/>
        <v>2932453.7499999991</v>
      </c>
      <c r="G115" s="114">
        <f t="shared" si="14"/>
        <v>948402.03</v>
      </c>
      <c r="H115" s="73"/>
    </row>
    <row r="116" spans="1:8" x14ac:dyDescent="0.2">
      <c r="A116" s="25"/>
      <c r="B116" s="25"/>
      <c r="C116" s="25"/>
      <c r="D116" s="50"/>
      <c r="E116" s="50"/>
      <c r="F116" s="50"/>
      <c r="G116" s="50"/>
    </row>
    <row r="117" spans="1:8" x14ac:dyDescent="0.2">
      <c r="A117" s="25"/>
      <c r="B117" s="25"/>
      <c r="C117" s="25"/>
      <c r="D117" s="50"/>
      <c r="E117" s="50"/>
      <c r="F117" s="50"/>
      <c r="G117" s="50"/>
    </row>
    <row r="118" spans="1:8" ht="13.5" thickBot="1" x14ac:dyDescent="0.25">
      <c r="A118" s="23" t="s">
        <v>32</v>
      </c>
      <c r="B118" s="23"/>
      <c r="C118" s="31"/>
      <c r="D118" s="50"/>
      <c r="E118" s="50"/>
      <c r="F118" s="50"/>
      <c r="G118" s="50"/>
    </row>
    <row r="119" spans="1:8" ht="13.5" thickTop="1" x14ac:dyDescent="0.2">
      <c r="A119" s="32" t="s">
        <v>1</v>
      </c>
      <c r="B119" s="33" t="s">
        <v>2</v>
      </c>
      <c r="C119" s="33" t="s">
        <v>2</v>
      </c>
      <c r="D119" s="51" t="s">
        <v>7</v>
      </c>
      <c r="E119" s="51" t="s">
        <v>7</v>
      </c>
      <c r="F119" s="51" t="s">
        <v>5</v>
      </c>
      <c r="G119" s="52" t="s">
        <v>10</v>
      </c>
    </row>
    <row r="120" spans="1:8" x14ac:dyDescent="0.2">
      <c r="A120" s="101" t="s">
        <v>0</v>
      </c>
      <c r="B120" s="102" t="s">
        <v>3</v>
      </c>
      <c r="C120" s="102" t="s">
        <v>4</v>
      </c>
      <c r="D120" s="103" t="s">
        <v>8</v>
      </c>
      <c r="E120" s="103" t="s">
        <v>9</v>
      </c>
      <c r="F120" s="103" t="s">
        <v>6</v>
      </c>
      <c r="G120" s="104" t="s">
        <v>11</v>
      </c>
    </row>
    <row r="121" spans="1:8" x14ac:dyDescent="0.2">
      <c r="A121" s="100" t="s">
        <v>12</v>
      </c>
      <c r="B121" s="122">
        <v>483</v>
      </c>
      <c r="C121" s="122">
        <v>166</v>
      </c>
      <c r="D121" s="98">
        <v>13931771.85</v>
      </c>
      <c r="E121" s="98">
        <v>9476212.5</v>
      </c>
      <c r="F121" s="99">
        <f>SUM(D121-E121)</f>
        <v>4455559.3499999996</v>
      </c>
      <c r="G121" s="98">
        <v>1158445.43</v>
      </c>
    </row>
    <row r="122" spans="1:8" x14ac:dyDescent="0.2">
      <c r="A122" s="100" t="s">
        <v>13</v>
      </c>
      <c r="B122" s="122">
        <v>150</v>
      </c>
      <c r="C122" s="122">
        <v>56</v>
      </c>
      <c r="D122" s="98">
        <v>3625161</v>
      </c>
      <c r="E122" s="98">
        <v>2577456.7000000002</v>
      </c>
      <c r="F122" s="99">
        <f>SUM(D122-E122)</f>
        <v>1047704.2999999998</v>
      </c>
      <c r="G122" s="98">
        <v>272403.12</v>
      </c>
    </row>
    <row r="123" spans="1:8" ht="13.5" thickBot="1" x14ac:dyDescent="0.25">
      <c r="A123" s="107" t="s">
        <v>14</v>
      </c>
      <c r="B123" s="123">
        <v>155</v>
      </c>
      <c r="C123" s="123">
        <v>5</v>
      </c>
      <c r="D123" s="109">
        <v>9193385</v>
      </c>
      <c r="E123" s="109">
        <v>6744865</v>
      </c>
      <c r="F123" s="110">
        <f>SUM(D123-E123)</f>
        <v>2448520</v>
      </c>
      <c r="G123" s="109">
        <v>795769</v>
      </c>
    </row>
    <row r="124" spans="1:8" ht="13.5" thickBot="1" x14ac:dyDescent="0.25">
      <c r="A124" s="111" t="s">
        <v>15</v>
      </c>
      <c r="B124" s="112">
        <f t="shared" ref="B124:G124" si="15">SUM(B121:B123)</f>
        <v>788</v>
      </c>
      <c r="C124" s="112">
        <f t="shared" si="15"/>
        <v>227</v>
      </c>
      <c r="D124" s="113">
        <f t="shared" si="15"/>
        <v>26750317.850000001</v>
      </c>
      <c r="E124" s="113">
        <f t="shared" si="15"/>
        <v>18798534.199999999</v>
      </c>
      <c r="F124" s="113">
        <f t="shared" si="15"/>
        <v>7951783.6499999994</v>
      </c>
      <c r="G124" s="114">
        <f t="shared" si="15"/>
        <v>2226617.5499999998</v>
      </c>
      <c r="H124" s="73"/>
    </row>
    <row r="125" spans="1:8" x14ac:dyDescent="0.2">
      <c r="A125" s="31"/>
      <c r="B125" s="31"/>
      <c r="C125" s="31"/>
      <c r="D125" s="50"/>
      <c r="E125" s="50"/>
      <c r="F125" s="50"/>
      <c r="G125" s="50"/>
    </row>
    <row r="126" spans="1:8" ht="13.5" thickBot="1" x14ac:dyDescent="0.25">
      <c r="A126" s="23" t="s">
        <v>33</v>
      </c>
      <c r="B126" s="23"/>
      <c r="C126" s="31"/>
      <c r="D126" s="50"/>
      <c r="E126" s="50"/>
      <c r="F126" s="50"/>
      <c r="G126" s="50"/>
    </row>
    <row r="127" spans="1:8" ht="13.5" thickTop="1" x14ac:dyDescent="0.2">
      <c r="A127" s="32" t="s">
        <v>1</v>
      </c>
      <c r="B127" s="33" t="s">
        <v>2</v>
      </c>
      <c r="C127" s="33" t="s">
        <v>2</v>
      </c>
      <c r="D127" s="51" t="s">
        <v>7</v>
      </c>
      <c r="E127" s="51" t="s">
        <v>7</v>
      </c>
      <c r="F127" s="51" t="s">
        <v>5</v>
      </c>
      <c r="G127" s="52" t="s">
        <v>10</v>
      </c>
    </row>
    <row r="128" spans="1:8" x14ac:dyDescent="0.2">
      <c r="A128" s="101" t="s">
        <v>0</v>
      </c>
      <c r="B128" s="102" t="s">
        <v>3</v>
      </c>
      <c r="C128" s="102" t="s">
        <v>4</v>
      </c>
      <c r="D128" s="103" t="s">
        <v>8</v>
      </c>
      <c r="E128" s="103" t="s">
        <v>9</v>
      </c>
      <c r="F128" s="103" t="s">
        <v>6</v>
      </c>
      <c r="G128" s="104" t="s">
        <v>11</v>
      </c>
    </row>
    <row r="129" spans="1:8" x14ac:dyDescent="0.2">
      <c r="A129" s="100" t="s">
        <v>12</v>
      </c>
      <c r="B129" s="105">
        <v>39</v>
      </c>
      <c r="C129" s="105">
        <v>13</v>
      </c>
      <c r="D129" s="98">
        <v>1884542</v>
      </c>
      <c r="E129" s="98">
        <v>1304407.1000000001</v>
      </c>
      <c r="F129" s="99">
        <f>SUM(D129-E129)</f>
        <v>580134.89999999991</v>
      </c>
      <c r="G129" s="98">
        <v>150835.07</v>
      </c>
    </row>
    <row r="130" spans="1:8" x14ac:dyDescent="0.2">
      <c r="A130" s="100" t="s">
        <v>13</v>
      </c>
      <c r="B130" s="105">
        <v>25</v>
      </c>
      <c r="C130" s="105">
        <v>9</v>
      </c>
      <c r="D130" s="98">
        <v>1017997</v>
      </c>
      <c r="E130" s="98">
        <v>717212.4</v>
      </c>
      <c r="F130" s="99">
        <f>SUM(D130-E130)</f>
        <v>300784.59999999998</v>
      </c>
      <c r="G130" s="98">
        <v>78204</v>
      </c>
    </row>
    <row r="131" spans="1:8" ht="13.5" thickBot="1" x14ac:dyDescent="0.25">
      <c r="A131" s="107" t="s">
        <v>14</v>
      </c>
      <c r="B131" s="115">
        <v>45</v>
      </c>
      <c r="C131" s="115">
        <v>1</v>
      </c>
      <c r="D131" s="109">
        <v>5231199.2</v>
      </c>
      <c r="E131" s="109">
        <v>3782458.9</v>
      </c>
      <c r="F131" s="110">
        <f>SUM(D131-E131)</f>
        <v>1448740.3000000003</v>
      </c>
      <c r="G131" s="109">
        <v>470840.6</v>
      </c>
    </row>
    <row r="132" spans="1:8" ht="13.5" thickBot="1" x14ac:dyDescent="0.25">
      <c r="A132" s="111" t="s">
        <v>15</v>
      </c>
      <c r="B132" s="112">
        <f t="shared" ref="B132:G132" si="16">SUM(B129:B131)</f>
        <v>109</v>
      </c>
      <c r="C132" s="112">
        <f t="shared" si="16"/>
        <v>23</v>
      </c>
      <c r="D132" s="113">
        <f t="shared" si="16"/>
        <v>8133738.2000000002</v>
      </c>
      <c r="E132" s="113">
        <f t="shared" si="16"/>
        <v>5804078.4000000004</v>
      </c>
      <c r="F132" s="113">
        <f t="shared" si="16"/>
        <v>2329659.8000000003</v>
      </c>
      <c r="G132" s="114">
        <f t="shared" si="16"/>
        <v>699879.66999999993</v>
      </c>
      <c r="H132" s="73"/>
    </row>
    <row r="133" spans="1:8" x14ac:dyDescent="0.2">
      <c r="A133" s="31"/>
      <c r="B133" s="31"/>
      <c r="C133" s="31"/>
      <c r="D133" s="50"/>
      <c r="E133" s="50"/>
      <c r="F133" s="50"/>
      <c r="G133" s="50"/>
    </row>
    <row r="134" spans="1:8" ht="13.5" thickBot="1" x14ac:dyDescent="0.25">
      <c r="A134" s="23" t="s">
        <v>34</v>
      </c>
      <c r="B134" s="23"/>
      <c r="C134" s="31"/>
      <c r="D134" s="50"/>
      <c r="E134" s="50"/>
      <c r="F134" s="50"/>
      <c r="G134" s="50"/>
    </row>
    <row r="135" spans="1:8" ht="13.5" thickTop="1" x14ac:dyDescent="0.2">
      <c r="A135" s="32" t="s">
        <v>1</v>
      </c>
      <c r="B135" s="33" t="s">
        <v>2</v>
      </c>
      <c r="C135" s="33" t="s">
        <v>2</v>
      </c>
      <c r="D135" s="51" t="s">
        <v>7</v>
      </c>
      <c r="E135" s="51" t="s">
        <v>7</v>
      </c>
      <c r="F135" s="51" t="s">
        <v>5</v>
      </c>
      <c r="G135" s="52" t="s">
        <v>10</v>
      </c>
    </row>
    <row r="136" spans="1:8" x14ac:dyDescent="0.2">
      <c r="A136" s="101" t="s">
        <v>0</v>
      </c>
      <c r="B136" s="102" t="s">
        <v>3</v>
      </c>
      <c r="C136" s="102" t="s">
        <v>4</v>
      </c>
      <c r="D136" s="103" t="s">
        <v>8</v>
      </c>
      <c r="E136" s="103" t="s">
        <v>9</v>
      </c>
      <c r="F136" s="103" t="s">
        <v>6</v>
      </c>
      <c r="G136" s="104" t="s">
        <v>11</v>
      </c>
    </row>
    <row r="137" spans="1:8" x14ac:dyDescent="0.2">
      <c r="A137" s="100" t="s">
        <v>12</v>
      </c>
      <c r="B137" s="105">
        <v>36</v>
      </c>
      <c r="C137" s="105">
        <v>12</v>
      </c>
      <c r="D137" s="98">
        <v>1492525.35</v>
      </c>
      <c r="E137" s="98">
        <v>1051546.3</v>
      </c>
      <c r="F137" s="99">
        <f>SUM(D137-E137)</f>
        <v>440979.05000000005</v>
      </c>
      <c r="G137" s="98">
        <v>114654.55</v>
      </c>
    </row>
    <row r="138" spans="1:8" x14ac:dyDescent="0.2">
      <c r="A138" s="100" t="s">
        <v>13</v>
      </c>
      <c r="B138" s="105">
        <v>14</v>
      </c>
      <c r="C138" s="105">
        <v>5</v>
      </c>
      <c r="D138" s="98">
        <v>328935.25</v>
      </c>
      <c r="E138" s="98">
        <v>211712.8</v>
      </c>
      <c r="F138" s="99">
        <f>SUM(D138-E138)</f>
        <v>117222.45000000001</v>
      </c>
      <c r="G138" s="98">
        <v>30477.84</v>
      </c>
    </row>
    <row r="139" spans="1:8" ht="13.5" thickBot="1" x14ac:dyDescent="0.25">
      <c r="A139" s="107" t="s">
        <v>14</v>
      </c>
      <c r="B139" s="115">
        <v>110</v>
      </c>
      <c r="C139" s="115">
        <v>4</v>
      </c>
      <c r="D139" s="109">
        <v>6389574.2999999998</v>
      </c>
      <c r="E139" s="109">
        <v>4613466.0999999996</v>
      </c>
      <c r="F139" s="110">
        <f>SUM(D139-E139)</f>
        <v>1776108.2000000002</v>
      </c>
      <c r="G139" s="109">
        <v>577235.17000000004</v>
      </c>
    </row>
    <row r="140" spans="1:8" ht="13.5" thickBot="1" x14ac:dyDescent="0.25">
      <c r="A140" s="111" t="s">
        <v>15</v>
      </c>
      <c r="B140" s="112">
        <f t="shared" ref="B140:G140" si="17">SUM(B137:B139)</f>
        <v>160</v>
      </c>
      <c r="C140" s="112">
        <f t="shared" si="17"/>
        <v>21</v>
      </c>
      <c r="D140" s="113">
        <f t="shared" si="17"/>
        <v>8211034.9000000004</v>
      </c>
      <c r="E140" s="113">
        <f t="shared" si="17"/>
        <v>5876725.1999999993</v>
      </c>
      <c r="F140" s="113">
        <f t="shared" si="17"/>
        <v>2334309.7000000002</v>
      </c>
      <c r="G140" s="114">
        <f t="shared" si="17"/>
        <v>722367.56</v>
      </c>
      <c r="H140" s="73"/>
    </row>
    <row r="141" spans="1:8" x14ac:dyDescent="0.2">
      <c r="A141" s="31"/>
      <c r="B141" s="31"/>
      <c r="C141" s="31"/>
      <c r="D141" s="50"/>
      <c r="E141" s="50"/>
      <c r="F141" s="50"/>
      <c r="G141" s="50"/>
    </row>
    <row r="142" spans="1:8" ht="13.5" thickBot="1" x14ac:dyDescent="0.25">
      <c r="A142" s="23" t="s">
        <v>35</v>
      </c>
      <c r="B142" s="23"/>
      <c r="C142" s="31"/>
      <c r="D142" s="50"/>
      <c r="E142" s="50"/>
      <c r="F142" s="50"/>
      <c r="G142" s="50"/>
    </row>
    <row r="143" spans="1:8" ht="13.5" thickTop="1" x14ac:dyDescent="0.2">
      <c r="A143" s="32" t="s">
        <v>1</v>
      </c>
      <c r="B143" s="33" t="s">
        <v>2</v>
      </c>
      <c r="C143" s="33" t="s">
        <v>2</v>
      </c>
      <c r="D143" s="51" t="s">
        <v>7</v>
      </c>
      <c r="E143" s="51" t="s">
        <v>7</v>
      </c>
      <c r="F143" s="51" t="s">
        <v>5</v>
      </c>
      <c r="G143" s="52" t="s">
        <v>10</v>
      </c>
    </row>
    <row r="144" spans="1:8" x14ac:dyDescent="0.2">
      <c r="A144" s="101" t="s">
        <v>0</v>
      </c>
      <c r="B144" s="102" t="s">
        <v>3</v>
      </c>
      <c r="C144" s="102" t="s">
        <v>4</v>
      </c>
      <c r="D144" s="103" t="s">
        <v>8</v>
      </c>
      <c r="E144" s="103" t="s">
        <v>9</v>
      </c>
      <c r="F144" s="103" t="s">
        <v>6</v>
      </c>
      <c r="G144" s="104" t="s">
        <v>11</v>
      </c>
    </row>
    <row r="145" spans="1:8" x14ac:dyDescent="0.2">
      <c r="A145" s="100" t="s">
        <v>13</v>
      </c>
      <c r="B145" s="97">
        <v>3</v>
      </c>
      <c r="C145" s="97">
        <v>1</v>
      </c>
      <c r="D145" s="98">
        <v>135168</v>
      </c>
      <c r="E145" s="98">
        <v>93041.3</v>
      </c>
      <c r="F145" s="99">
        <f>SUM(D145-E145)</f>
        <v>42126.7</v>
      </c>
      <c r="G145" s="98">
        <v>10952.94</v>
      </c>
    </row>
    <row r="146" spans="1:8" ht="13.5" thickBot="1" x14ac:dyDescent="0.25">
      <c r="A146" s="107" t="s">
        <v>14</v>
      </c>
      <c r="B146" s="108">
        <v>75</v>
      </c>
      <c r="C146" s="108">
        <v>2</v>
      </c>
      <c r="D146" s="109">
        <v>3555836</v>
      </c>
      <c r="E146" s="109">
        <v>2520998.9500000002</v>
      </c>
      <c r="F146" s="110">
        <f>SUM(D146-E146)</f>
        <v>1034837.0499999998</v>
      </c>
      <c r="G146" s="109">
        <v>336322.04</v>
      </c>
    </row>
    <row r="147" spans="1:8" ht="13.5" thickBot="1" x14ac:dyDescent="0.25">
      <c r="A147" s="111" t="s">
        <v>15</v>
      </c>
      <c r="B147" s="112">
        <f t="shared" ref="B147:F147" si="18">SUM(B145:B146)</f>
        <v>78</v>
      </c>
      <c r="C147" s="112">
        <f t="shared" si="18"/>
        <v>3</v>
      </c>
      <c r="D147" s="113">
        <f t="shared" si="18"/>
        <v>3691004</v>
      </c>
      <c r="E147" s="113">
        <f t="shared" si="18"/>
        <v>2614040.25</v>
      </c>
      <c r="F147" s="113">
        <f t="shared" si="18"/>
        <v>1076963.7499999998</v>
      </c>
      <c r="G147" s="114">
        <f>SUM(G145:G146)</f>
        <v>347274.98</v>
      </c>
      <c r="H147" s="73"/>
    </row>
    <row r="148" spans="1:8" x14ac:dyDescent="0.2">
      <c r="A148" s="31"/>
      <c r="B148" s="31"/>
      <c r="C148" s="31"/>
      <c r="D148" s="50"/>
      <c r="E148" s="50"/>
      <c r="F148" s="50"/>
      <c r="G148" s="50"/>
    </row>
    <row r="149" spans="1:8" ht="13.5" thickBot="1" x14ac:dyDescent="0.25">
      <c r="A149" s="23" t="s">
        <v>36</v>
      </c>
      <c r="B149" s="23"/>
      <c r="C149" s="31"/>
      <c r="D149" s="50"/>
      <c r="E149" s="50"/>
      <c r="F149" s="50"/>
      <c r="G149" s="50"/>
    </row>
    <row r="150" spans="1:8" ht="13.5" thickTop="1" x14ac:dyDescent="0.2">
      <c r="A150" s="32" t="s">
        <v>1</v>
      </c>
      <c r="B150" s="33" t="s">
        <v>2</v>
      </c>
      <c r="C150" s="33" t="s">
        <v>2</v>
      </c>
      <c r="D150" s="51" t="s">
        <v>7</v>
      </c>
      <c r="E150" s="51" t="s">
        <v>7</v>
      </c>
      <c r="F150" s="51" t="s">
        <v>5</v>
      </c>
      <c r="G150" s="52" t="s">
        <v>10</v>
      </c>
    </row>
    <row r="151" spans="1:8" x14ac:dyDescent="0.2">
      <c r="A151" s="101" t="s">
        <v>0</v>
      </c>
      <c r="B151" s="102" t="s">
        <v>3</v>
      </c>
      <c r="C151" s="102" t="s">
        <v>4</v>
      </c>
      <c r="D151" s="103" t="s">
        <v>8</v>
      </c>
      <c r="E151" s="103" t="s">
        <v>9</v>
      </c>
      <c r="F151" s="103" t="s">
        <v>6</v>
      </c>
      <c r="G151" s="104" t="s">
        <v>11</v>
      </c>
    </row>
    <row r="152" spans="1:8" x14ac:dyDescent="0.2">
      <c r="A152" s="100" t="s">
        <v>12</v>
      </c>
      <c r="B152" s="105">
        <v>72</v>
      </c>
      <c r="C152" s="105">
        <v>24</v>
      </c>
      <c r="D152" s="98">
        <v>2303905.65</v>
      </c>
      <c r="E152" s="98">
        <v>1626791.45</v>
      </c>
      <c r="F152" s="121">
        <f>SUM(D152-E152)</f>
        <v>677114.2</v>
      </c>
      <c r="G152" s="98">
        <v>176049.69</v>
      </c>
    </row>
    <row r="153" spans="1:8" x14ac:dyDescent="0.2">
      <c r="A153" s="100" t="s">
        <v>13</v>
      </c>
      <c r="B153" s="105">
        <v>91</v>
      </c>
      <c r="C153" s="105">
        <v>31</v>
      </c>
      <c r="D153" s="98">
        <v>3261798.15</v>
      </c>
      <c r="E153" s="98">
        <v>2243821.6</v>
      </c>
      <c r="F153" s="121">
        <f>SUM(D153-E153)</f>
        <v>1017976.5499999998</v>
      </c>
      <c r="G153" s="98">
        <v>264673.90000000002</v>
      </c>
    </row>
    <row r="154" spans="1:8" x14ac:dyDescent="0.2">
      <c r="A154" s="100" t="s">
        <v>17</v>
      </c>
      <c r="B154" s="105">
        <v>174</v>
      </c>
      <c r="C154" s="105">
        <v>2</v>
      </c>
      <c r="D154" s="98">
        <v>8806713</v>
      </c>
      <c r="E154" s="98">
        <v>6240053.4000000004</v>
      </c>
      <c r="F154" s="121">
        <f>SUM(D154-E154)</f>
        <v>2566659.5999999996</v>
      </c>
      <c r="G154" s="98">
        <v>461998.73</v>
      </c>
    </row>
    <row r="155" spans="1:8" ht="13.5" thickBot="1" x14ac:dyDescent="0.25">
      <c r="A155" s="107" t="s">
        <v>14</v>
      </c>
      <c r="B155" s="115">
        <v>90</v>
      </c>
      <c r="C155" s="115">
        <v>2</v>
      </c>
      <c r="D155" s="109">
        <v>8089633</v>
      </c>
      <c r="E155" s="109">
        <v>5684177.8499999996</v>
      </c>
      <c r="F155" s="110">
        <f>SUM(D155-E155)</f>
        <v>2405455.1500000004</v>
      </c>
      <c r="G155" s="109">
        <v>781772.92</v>
      </c>
    </row>
    <row r="156" spans="1:8" ht="13.5" thickBot="1" x14ac:dyDescent="0.25">
      <c r="A156" s="111" t="s">
        <v>15</v>
      </c>
      <c r="B156" s="112">
        <f t="shared" ref="B156:G156" si="19">SUM(B152:B155)</f>
        <v>427</v>
      </c>
      <c r="C156" s="112">
        <f t="shared" si="19"/>
        <v>59</v>
      </c>
      <c r="D156" s="113">
        <f t="shared" si="19"/>
        <v>22462049.800000001</v>
      </c>
      <c r="E156" s="113">
        <f t="shared" si="19"/>
        <v>15794844.299999999</v>
      </c>
      <c r="F156" s="113">
        <f t="shared" si="19"/>
        <v>6667205.5</v>
      </c>
      <c r="G156" s="114">
        <f t="shared" si="19"/>
        <v>1684495.2400000002</v>
      </c>
      <c r="H156" s="73"/>
    </row>
    <row r="157" spans="1:8" x14ac:dyDescent="0.2">
      <c r="A157" s="25"/>
      <c r="B157" s="25"/>
      <c r="C157" s="25"/>
      <c r="D157" s="50"/>
      <c r="E157" s="50"/>
      <c r="F157" s="50"/>
      <c r="G157" s="50"/>
    </row>
    <row r="158" spans="1:8" ht="13.5" thickBot="1" x14ac:dyDescent="0.25">
      <c r="A158" s="23" t="s">
        <v>37</v>
      </c>
      <c r="B158" s="23"/>
      <c r="C158" s="31"/>
      <c r="D158" s="50"/>
      <c r="E158" s="50"/>
      <c r="F158" s="50"/>
      <c r="G158" s="50"/>
    </row>
    <row r="159" spans="1:8" ht="13.5" thickTop="1" x14ac:dyDescent="0.2">
      <c r="A159" s="32" t="s">
        <v>1</v>
      </c>
      <c r="B159" s="33" t="s">
        <v>2</v>
      </c>
      <c r="C159" s="33" t="s">
        <v>2</v>
      </c>
      <c r="D159" s="51" t="s">
        <v>7</v>
      </c>
      <c r="E159" s="51" t="s">
        <v>7</v>
      </c>
      <c r="F159" s="51" t="s">
        <v>5</v>
      </c>
      <c r="G159" s="52" t="s">
        <v>10</v>
      </c>
    </row>
    <row r="160" spans="1:8" x14ac:dyDescent="0.2">
      <c r="A160" s="101" t="s">
        <v>0</v>
      </c>
      <c r="B160" s="102" t="s">
        <v>3</v>
      </c>
      <c r="C160" s="102" t="s">
        <v>4</v>
      </c>
      <c r="D160" s="103" t="s">
        <v>8</v>
      </c>
      <c r="E160" s="103" t="s">
        <v>9</v>
      </c>
      <c r="F160" s="103" t="s">
        <v>6</v>
      </c>
      <c r="G160" s="104" t="s">
        <v>11</v>
      </c>
    </row>
    <row r="161" spans="1:8" x14ac:dyDescent="0.2">
      <c r="A161" s="100" t="s">
        <v>12</v>
      </c>
      <c r="B161" s="122">
        <v>27</v>
      </c>
      <c r="C161" s="122">
        <v>9</v>
      </c>
      <c r="D161" s="98">
        <v>1586595</v>
      </c>
      <c r="E161" s="98">
        <v>1156866.2</v>
      </c>
      <c r="F161" s="99">
        <f>SUM(D161-E161)</f>
        <v>429728.80000000005</v>
      </c>
      <c r="G161" s="98">
        <v>111729.49</v>
      </c>
    </row>
    <row r="162" spans="1:8" x14ac:dyDescent="0.2">
      <c r="A162" s="100" t="s">
        <v>13</v>
      </c>
      <c r="B162" s="122">
        <v>24</v>
      </c>
      <c r="C162" s="122">
        <v>8</v>
      </c>
      <c r="D162" s="98">
        <v>1354966</v>
      </c>
      <c r="E162" s="98">
        <v>972177.25</v>
      </c>
      <c r="F162" s="99">
        <f>SUM(D162-E162)</f>
        <v>382788.75</v>
      </c>
      <c r="G162" s="98">
        <v>99525.08</v>
      </c>
    </row>
    <row r="163" spans="1:8" x14ac:dyDescent="0.2">
      <c r="A163" s="100" t="s">
        <v>17</v>
      </c>
      <c r="B163" s="122">
        <v>129</v>
      </c>
      <c r="C163" s="122">
        <v>2</v>
      </c>
      <c r="D163" s="98">
        <v>7742519</v>
      </c>
      <c r="E163" s="98">
        <v>5879962.4000000004</v>
      </c>
      <c r="F163" s="99">
        <f>SUM(D163-E163)</f>
        <v>1862556.5999999996</v>
      </c>
      <c r="G163" s="98">
        <v>335260.19</v>
      </c>
    </row>
    <row r="164" spans="1:8" ht="13.5" thickBot="1" x14ac:dyDescent="0.25">
      <c r="A164" s="107" t="s">
        <v>14</v>
      </c>
      <c r="B164" s="123">
        <v>80</v>
      </c>
      <c r="C164" s="123">
        <v>2</v>
      </c>
      <c r="D164" s="109">
        <v>6002956</v>
      </c>
      <c r="E164" s="109">
        <v>4348627.5</v>
      </c>
      <c r="F164" s="110">
        <f>SUM(D164-E164)</f>
        <v>1654328.5</v>
      </c>
      <c r="G164" s="109">
        <v>537656.76</v>
      </c>
    </row>
    <row r="165" spans="1:8" ht="13.5" thickBot="1" x14ac:dyDescent="0.25">
      <c r="A165" s="111" t="s">
        <v>15</v>
      </c>
      <c r="B165" s="112">
        <f t="shared" ref="B165:G165" si="20">SUM(B161:B164)</f>
        <v>260</v>
      </c>
      <c r="C165" s="112">
        <f t="shared" si="20"/>
        <v>21</v>
      </c>
      <c r="D165" s="113">
        <f t="shared" si="20"/>
        <v>16687036</v>
      </c>
      <c r="E165" s="113">
        <f t="shared" si="20"/>
        <v>12357633.350000001</v>
      </c>
      <c r="F165" s="113">
        <f t="shared" si="20"/>
        <v>4329402.6499999994</v>
      </c>
      <c r="G165" s="114">
        <f t="shared" si="20"/>
        <v>1084171.52</v>
      </c>
      <c r="H165" s="73"/>
    </row>
    <row r="166" spans="1:8" x14ac:dyDescent="0.2">
      <c r="A166" s="31"/>
      <c r="B166" s="31"/>
      <c r="C166" s="31"/>
      <c r="D166" s="50"/>
      <c r="E166" s="50"/>
      <c r="F166" s="50"/>
      <c r="G166" s="50"/>
    </row>
    <row r="167" spans="1:8" ht="13.5" thickBot="1" x14ac:dyDescent="0.25">
      <c r="A167" s="23" t="s">
        <v>38</v>
      </c>
      <c r="B167" s="23"/>
      <c r="C167" s="31"/>
      <c r="D167" s="50"/>
      <c r="E167" s="50"/>
      <c r="F167" s="50"/>
      <c r="G167" s="50"/>
    </row>
    <row r="168" spans="1:8" ht="13.5" thickTop="1" x14ac:dyDescent="0.2">
      <c r="A168" s="32" t="s">
        <v>1</v>
      </c>
      <c r="B168" s="33" t="s">
        <v>2</v>
      </c>
      <c r="C168" s="33" t="s">
        <v>2</v>
      </c>
      <c r="D168" s="51" t="s">
        <v>7</v>
      </c>
      <c r="E168" s="51" t="s">
        <v>7</v>
      </c>
      <c r="F168" s="51" t="s">
        <v>5</v>
      </c>
      <c r="G168" s="52" t="s">
        <v>10</v>
      </c>
    </row>
    <row r="169" spans="1:8" x14ac:dyDescent="0.2">
      <c r="A169" s="101" t="s">
        <v>0</v>
      </c>
      <c r="B169" s="102" t="s">
        <v>3</v>
      </c>
      <c r="C169" s="102" t="s">
        <v>4</v>
      </c>
      <c r="D169" s="103" t="s">
        <v>8</v>
      </c>
      <c r="E169" s="103" t="s">
        <v>9</v>
      </c>
      <c r="F169" s="103" t="s">
        <v>6</v>
      </c>
      <c r="G169" s="104" t="s">
        <v>11</v>
      </c>
    </row>
    <row r="170" spans="1:8" x14ac:dyDescent="0.2">
      <c r="A170" s="100" t="s">
        <v>12</v>
      </c>
      <c r="B170" s="97">
        <v>4</v>
      </c>
      <c r="C170" s="97">
        <v>1</v>
      </c>
      <c r="D170" s="98">
        <v>364051.55</v>
      </c>
      <c r="E170" s="98">
        <v>275317.59999999998</v>
      </c>
      <c r="F170" s="99">
        <f>SUM(D170-E170)</f>
        <v>88733.950000000012</v>
      </c>
      <c r="G170" s="98">
        <v>23070.83</v>
      </c>
    </row>
    <row r="171" spans="1:8" ht="13.5" thickBot="1" x14ac:dyDescent="0.25">
      <c r="A171" s="107" t="s">
        <v>14</v>
      </c>
      <c r="B171" s="108">
        <v>470</v>
      </c>
      <c r="C171" s="108">
        <v>10</v>
      </c>
      <c r="D171" s="109">
        <v>42582344.100000001</v>
      </c>
      <c r="E171" s="109">
        <v>31594359.649999999</v>
      </c>
      <c r="F171" s="110">
        <f>SUM(D171-E171)</f>
        <v>10987984.450000003</v>
      </c>
      <c r="G171" s="109">
        <v>3571094.95</v>
      </c>
    </row>
    <row r="172" spans="1:8" ht="13.5" thickBot="1" x14ac:dyDescent="0.25">
      <c r="A172" s="111" t="s">
        <v>15</v>
      </c>
      <c r="B172" s="112">
        <f t="shared" ref="B172:G172" si="21">SUM(B170:B171)</f>
        <v>474</v>
      </c>
      <c r="C172" s="112">
        <f t="shared" si="21"/>
        <v>11</v>
      </c>
      <c r="D172" s="113">
        <f t="shared" si="21"/>
        <v>42946395.649999999</v>
      </c>
      <c r="E172" s="113">
        <f t="shared" si="21"/>
        <v>31869677.25</v>
      </c>
      <c r="F172" s="113">
        <f t="shared" si="21"/>
        <v>11076718.400000002</v>
      </c>
      <c r="G172" s="114">
        <f t="shared" si="21"/>
        <v>3594165.7800000003</v>
      </c>
      <c r="H172" s="73"/>
    </row>
    <row r="173" spans="1:8" x14ac:dyDescent="0.2">
      <c r="A173" s="31"/>
      <c r="B173" s="31"/>
      <c r="C173" s="31"/>
      <c r="D173" s="50"/>
      <c r="E173" s="50"/>
      <c r="F173" s="50"/>
      <c r="G173" s="50"/>
    </row>
    <row r="174" spans="1:8" ht="13.5" thickBot="1" x14ac:dyDescent="0.25">
      <c r="A174" s="23" t="s">
        <v>39</v>
      </c>
      <c r="B174" s="23"/>
      <c r="C174" s="31"/>
      <c r="D174" s="50"/>
      <c r="E174" s="50"/>
      <c r="F174" s="50"/>
      <c r="G174" s="50"/>
    </row>
    <row r="175" spans="1:8" ht="13.5" thickTop="1" x14ac:dyDescent="0.2">
      <c r="A175" s="32" t="s">
        <v>1</v>
      </c>
      <c r="B175" s="33" t="s">
        <v>2</v>
      </c>
      <c r="C175" s="33" t="s">
        <v>2</v>
      </c>
      <c r="D175" s="51" t="s">
        <v>7</v>
      </c>
      <c r="E175" s="51" t="s">
        <v>7</v>
      </c>
      <c r="F175" s="51" t="s">
        <v>5</v>
      </c>
      <c r="G175" s="52" t="s">
        <v>10</v>
      </c>
    </row>
    <row r="176" spans="1:8" x14ac:dyDescent="0.2">
      <c r="A176" s="101" t="s">
        <v>0</v>
      </c>
      <c r="B176" s="102" t="s">
        <v>3</v>
      </c>
      <c r="C176" s="102"/>
      <c r="D176" s="103" t="s">
        <v>8</v>
      </c>
      <c r="E176" s="103" t="s">
        <v>9</v>
      </c>
      <c r="F176" s="103" t="s">
        <v>6</v>
      </c>
      <c r="G176" s="104" t="s">
        <v>11</v>
      </c>
    </row>
    <row r="177" spans="1:8" x14ac:dyDescent="0.2">
      <c r="A177" s="100" t="s">
        <v>12</v>
      </c>
      <c r="B177" s="105">
        <v>20</v>
      </c>
      <c r="C177" s="105">
        <v>6</v>
      </c>
      <c r="D177" s="98">
        <v>581965.30000000005</v>
      </c>
      <c r="E177" s="98">
        <v>433388.9</v>
      </c>
      <c r="F177" s="99">
        <f>SUM(D177-E177)</f>
        <v>148576.40000000002</v>
      </c>
      <c r="G177" s="98">
        <v>38629.86</v>
      </c>
    </row>
    <row r="178" spans="1:8" x14ac:dyDescent="0.2">
      <c r="A178" s="100" t="s">
        <v>13</v>
      </c>
      <c r="B178" s="105">
        <v>8</v>
      </c>
      <c r="C178" s="105">
        <v>3</v>
      </c>
      <c r="D178" s="98">
        <v>224762</v>
      </c>
      <c r="E178" s="98">
        <v>148000.79999999999</v>
      </c>
      <c r="F178" s="99">
        <f>SUM(D178-E178)</f>
        <v>76761.200000000012</v>
      </c>
      <c r="G178" s="98">
        <v>19957.91</v>
      </c>
    </row>
    <row r="179" spans="1:8" ht="13.5" thickBot="1" x14ac:dyDescent="0.25">
      <c r="A179" s="107" t="s">
        <v>14</v>
      </c>
      <c r="B179" s="115">
        <v>288</v>
      </c>
      <c r="C179" s="115">
        <v>7</v>
      </c>
      <c r="D179" s="109">
        <v>20582075.149999999</v>
      </c>
      <c r="E179" s="109">
        <v>15132198.6</v>
      </c>
      <c r="F179" s="110">
        <f>SUM(D179-E179)</f>
        <v>5449876.5499999989</v>
      </c>
      <c r="G179" s="109">
        <v>1771209.88</v>
      </c>
    </row>
    <row r="180" spans="1:8" ht="13.5" thickBot="1" x14ac:dyDescent="0.25">
      <c r="A180" s="111" t="s">
        <v>15</v>
      </c>
      <c r="B180" s="112">
        <f t="shared" ref="B180:G180" si="22">SUM(B177:B179)</f>
        <v>316</v>
      </c>
      <c r="C180" s="112">
        <f t="shared" si="22"/>
        <v>16</v>
      </c>
      <c r="D180" s="113">
        <f t="shared" si="22"/>
        <v>21388802.449999999</v>
      </c>
      <c r="E180" s="113">
        <f t="shared" si="22"/>
        <v>15713588.299999999</v>
      </c>
      <c r="F180" s="113">
        <f t="shared" si="22"/>
        <v>5675214.1499999985</v>
      </c>
      <c r="G180" s="114">
        <f t="shared" si="22"/>
        <v>1829797.65</v>
      </c>
      <c r="H180" s="73"/>
    </row>
    <row r="181" spans="1:8" x14ac:dyDescent="0.2">
      <c r="A181" s="31"/>
      <c r="B181" s="31"/>
      <c r="C181" s="31"/>
      <c r="D181" s="50"/>
      <c r="E181" s="50"/>
      <c r="F181" s="50"/>
      <c r="G181" s="50"/>
    </row>
    <row r="182" spans="1:8" ht="13.5" thickBot="1" x14ac:dyDescent="0.25">
      <c r="A182" s="23" t="s">
        <v>40</v>
      </c>
      <c r="B182" s="23"/>
      <c r="C182" s="31"/>
      <c r="D182" s="50"/>
      <c r="E182" s="50"/>
      <c r="F182" s="50"/>
      <c r="G182" s="50"/>
    </row>
    <row r="183" spans="1:8" ht="13.5" thickTop="1" x14ac:dyDescent="0.2">
      <c r="A183" s="32" t="s">
        <v>1</v>
      </c>
      <c r="B183" s="33" t="s">
        <v>2</v>
      </c>
      <c r="C183" s="33" t="s">
        <v>2</v>
      </c>
      <c r="D183" s="51" t="s">
        <v>7</v>
      </c>
      <c r="E183" s="51" t="s">
        <v>7</v>
      </c>
      <c r="F183" s="51" t="s">
        <v>5</v>
      </c>
      <c r="G183" s="52" t="s">
        <v>10</v>
      </c>
    </row>
    <row r="184" spans="1:8" x14ac:dyDescent="0.2">
      <c r="A184" s="101" t="s">
        <v>0</v>
      </c>
      <c r="B184" s="102" t="s">
        <v>3</v>
      </c>
      <c r="C184" s="102" t="s">
        <v>4</v>
      </c>
      <c r="D184" s="103" t="s">
        <v>8</v>
      </c>
      <c r="E184" s="103" t="s">
        <v>9</v>
      </c>
      <c r="F184" s="103" t="s">
        <v>6</v>
      </c>
      <c r="G184" s="104" t="s">
        <v>11</v>
      </c>
    </row>
    <row r="185" spans="1:8" x14ac:dyDescent="0.2">
      <c r="A185" s="100" t="s">
        <v>12</v>
      </c>
      <c r="B185" s="105">
        <v>42</v>
      </c>
      <c r="C185" s="105">
        <v>14</v>
      </c>
      <c r="D185" s="98">
        <v>2024730</v>
      </c>
      <c r="E185" s="98">
        <v>1377139.85</v>
      </c>
      <c r="F185" s="99">
        <f>SUM(D185-E185)</f>
        <v>647590.14999999991</v>
      </c>
      <c r="G185" s="98">
        <v>168373.44</v>
      </c>
    </row>
    <row r="186" spans="1:8" x14ac:dyDescent="0.2">
      <c r="A186" s="100" t="s">
        <v>13</v>
      </c>
      <c r="B186" s="105">
        <v>15</v>
      </c>
      <c r="C186" s="105">
        <v>6</v>
      </c>
      <c r="D186" s="98">
        <v>219081</v>
      </c>
      <c r="E186" s="98">
        <v>144838.45000000001</v>
      </c>
      <c r="F186" s="99">
        <f>SUM(D186-E186)</f>
        <v>74242.549999999988</v>
      </c>
      <c r="G186" s="98">
        <v>19303.060000000001</v>
      </c>
    </row>
    <row r="187" spans="1:8" x14ac:dyDescent="0.2">
      <c r="A187" s="100" t="s">
        <v>17</v>
      </c>
      <c r="B187" s="105">
        <v>80</v>
      </c>
      <c r="C187" s="105">
        <v>1</v>
      </c>
      <c r="D187" s="98">
        <v>4331589.3</v>
      </c>
      <c r="E187" s="98">
        <v>3192390.6</v>
      </c>
      <c r="F187" s="99">
        <f>SUM(D187-E187)</f>
        <v>1139198.6999999997</v>
      </c>
      <c r="G187" s="98">
        <v>205055.77</v>
      </c>
    </row>
    <row r="188" spans="1:8" ht="13.5" thickBot="1" x14ac:dyDescent="0.25">
      <c r="A188" s="107" t="s">
        <v>14</v>
      </c>
      <c r="B188" s="115">
        <v>223</v>
      </c>
      <c r="C188" s="115">
        <v>6</v>
      </c>
      <c r="D188" s="109">
        <v>18797553.850000001</v>
      </c>
      <c r="E188" s="109">
        <v>13958684.800000001</v>
      </c>
      <c r="F188" s="110">
        <f>SUM(D188-E188)</f>
        <v>4838869.0500000007</v>
      </c>
      <c r="G188" s="109">
        <v>1572632.44</v>
      </c>
    </row>
    <row r="189" spans="1:8" ht="13.5" thickBot="1" x14ac:dyDescent="0.25">
      <c r="A189" s="111" t="s">
        <v>15</v>
      </c>
      <c r="B189" s="112">
        <f t="shared" ref="B189:G189" si="23">SUM(B185:B188)</f>
        <v>360</v>
      </c>
      <c r="C189" s="112">
        <f t="shared" si="23"/>
        <v>27</v>
      </c>
      <c r="D189" s="113">
        <f t="shared" si="23"/>
        <v>25372954.150000002</v>
      </c>
      <c r="E189" s="113">
        <f t="shared" si="23"/>
        <v>18673053.700000003</v>
      </c>
      <c r="F189" s="113">
        <f t="shared" si="23"/>
        <v>6699900.4500000002</v>
      </c>
      <c r="G189" s="114">
        <f t="shared" si="23"/>
        <v>1965364.71</v>
      </c>
      <c r="H189" s="73"/>
    </row>
    <row r="190" spans="1:8" x14ac:dyDescent="0.2">
      <c r="A190" s="31"/>
      <c r="B190" s="31"/>
      <c r="C190" s="31"/>
      <c r="D190" s="50"/>
      <c r="E190" s="50"/>
      <c r="F190" s="50"/>
      <c r="G190" s="50"/>
    </row>
    <row r="191" spans="1:8" ht="13.5" thickBot="1" x14ac:dyDescent="0.25">
      <c r="A191" s="23" t="s">
        <v>41</v>
      </c>
      <c r="B191" s="23"/>
      <c r="C191" s="31"/>
      <c r="D191" s="50"/>
      <c r="E191" s="50"/>
      <c r="F191" s="50"/>
      <c r="G191" s="50"/>
    </row>
    <row r="192" spans="1:8" ht="13.5" thickTop="1" x14ac:dyDescent="0.2">
      <c r="A192" s="32"/>
      <c r="B192" s="33" t="s">
        <v>2</v>
      </c>
      <c r="C192" s="33" t="s">
        <v>2</v>
      </c>
      <c r="D192" s="51" t="s">
        <v>7</v>
      </c>
      <c r="E192" s="51" t="s">
        <v>7</v>
      </c>
      <c r="F192" s="51" t="s">
        <v>5</v>
      </c>
      <c r="G192" s="52" t="s">
        <v>10</v>
      </c>
    </row>
    <row r="193" spans="1:8" x14ac:dyDescent="0.2">
      <c r="A193" s="101" t="s">
        <v>0</v>
      </c>
      <c r="B193" s="102" t="s">
        <v>3</v>
      </c>
      <c r="C193" s="102" t="s">
        <v>4</v>
      </c>
      <c r="D193" s="103" t="s">
        <v>8</v>
      </c>
      <c r="E193" s="103" t="s">
        <v>9</v>
      </c>
      <c r="F193" s="103" t="s">
        <v>6</v>
      </c>
      <c r="G193" s="104" t="s">
        <v>11</v>
      </c>
    </row>
    <row r="194" spans="1:8" x14ac:dyDescent="0.2">
      <c r="A194" s="100" t="s">
        <v>12</v>
      </c>
      <c r="B194" s="105">
        <v>69</v>
      </c>
      <c r="C194" s="105">
        <v>23</v>
      </c>
      <c r="D194" s="99">
        <v>2196772</v>
      </c>
      <c r="E194" s="99">
        <v>1603060</v>
      </c>
      <c r="F194" s="99">
        <f>SUM(D194-E194)</f>
        <v>593712</v>
      </c>
      <c r="G194" s="98">
        <v>154365.12</v>
      </c>
    </row>
    <row r="195" spans="1:8" x14ac:dyDescent="0.2">
      <c r="A195" s="100" t="s">
        <v>13</v>
      </c>
      <c r="B195" s="105">
        <v>30</v>
      </c>
      <c r="C195" s="105">
        <v>10</v>
      </c>
      <c r="D195" s="99">
        <v>1285405</v>
      </c>
      <c r="E195" s="99">
        <v>875154.6</v>
      </c>
      <c r="F195" s="99">
        <f>SUM(D195-E195)</f>
        <v>410250.4</v>
      </c>
      <c r="G195" s="98">
        <v>106665.1</v>
      </c>
    </row>
    <row r="196" spans="1:8" x14ac:dyDescent="0.2">
      <c r="A196" s="100" t="s">
        <v>17</v>
      </c>
      <c r="B196" s="105">
        <v>29</v>
      </c>
      <c r="C196" s="105">
        <v>1</v>
      </c>
      <c r="D196" s="99">
        <v>94265</v>
      </c>
      <c r="E196" s="99">
        <v>65705.45</v>
      </c>
      <c r="F196" s="99">
        <f>SUM(D196-E196)</f>
        <v>28559.550000000003</v>
      </c>
      <c r="G196" s="98">
        <v>5140.72</v>
      </c>
    </row>
    <row r="197" spans="1:8" ht="13.5" thickBot="1" x14ac:dyDescent="0.25">
      <c r="A197" s="107" t="s">
        <v>14</v>
      </c>
      <c r="B197" s="115">
        <v>385</v>
      </c>
      <c r="C197" s="115">
        <v>9</v>
      </c>
      <c r="D197" s="110">
        <v>24613301.800000001</v>
      </c>
      <c r="E197" s="110">
        <v>17710510.699999999</v>
      </c>
      <c r="F197" s="110">
        <f>SUM(D197-E197)</f>
        <v>6902791.1000000015</v>
      </c>
      <c r="G197" s="109">
        <v>2243407.11</v>
      </c>
    </row>
    <row r="198" spans="1:8" ht="13.5" thickBot="1" x14ac:dyDescent="0.25">
      <c r="A198" s="111" t="s">
        <v>15</v>
      </c>
      <c r="B198" s="112">
        <f t="shared" ref="B198:G198" si="24">SUM(B194:B197)</f>
        <v>513</v>
      </c>
      <c r="C198" s="112">
        <f t="shared" si="24"/>
        <v>43</v>
      </c>
      <c r="D198" s="113">
        <f t="shared" si="24"/>
        <v>28189743.800000001</v>
      </c>
      <c r="E198" s="113">
        <f t="shared" si="24"/>
        <v>20254430.75</v>
      </c>
      <c r="F198" s="113">
        <f t="shared" si="24"/>
        <v>7935313.0500000017</v>
      </c>
      <c r="G198" s="114">
        <f>SUM(G194:G197)</f>
        <v>2509578.0499999998</v>
      </c>
      <c r="H198" s="73"/>
    </row>
    <row r="199" spans="1:8" x14ac:dyDescent="0.2">
      <c r="A199" s="31"/>
      <c r="B199" s="31"/>
      <c r="C199" s="31"/>
      <c r="D199" s="50"/>
      <c r="E199" s="50"/>
      <c r="F199" s="50"/>
      <c r="G199" s="50"/>
    </row>
    <row r="200" spans="1:8" ht="13.5" thickBot="1" x14ac:dyDescent="0.25">
      <c r="A200" s="23" t="s">
        <v>42</v>
      </c>
      <c r="B200" s="23"/>
      <c r="C200" s="31"/>
      <c r="D200" s="50"/>
      <c r="E200" s="50"/>
      <c r="F200" s="50"/>
      <c r="G200" s="50"/>
    </row>
    <row r="201" spans="1:8" ht="13.5" thickTop="1" x14ac:dyDescent="0.2">
      <c r="A201" s="32" t="s">
        <v>1</v>
      </c>
      <c r="B201" s="33" t="s">
        <v>2</v>
      </c>
      <c r="C201" s="33" t="s">
        <v>2</v>
      </c>
      <c r="D201" s="51" t="s">
        <v>7</v>
      </c>
      <c r="E201" s="51" t="s">
        <v>7</v>
      </c>
      <c r="F201" s="51" t="s">
        <v>5</v>
      </c>
      <c r="G201" s="52" t="s">
        <v>10</v>
      </c>
    </row>
    <row r="202" spans="1:8" x14ac:dyDescent="0.2">
      <c r="A202" s="101" t="s">
        <v>0</v>
      </c>
      <c r="B202" s="102" t="s">
        <v>3</v>
      </c>
      <c r="C202" s="102" t="s">
        <v>4</v>
      </c>
      <c r="D202" s="103" t="s">
        <v>8</v>
      </c>
      <c r="E202" s="103" t="s">
        <v>9</v>
      </c>
      <c r="F202" s="103" t="s">
        <v>6</v>
      </c>
      <c r="G202" s="104" t="s">
        <v>11</v>
      </c>
    </row>
    <row r="203" spans="1:8" x14ac:dyDescent="0.2">
      <c r="A203" s="100" t="s">
        <v>12</v>
      </c>
      <c r="B203" s="105">
        <v>112</v>
      </c>
      <c r="C203" s="105">
        <v>38</v>
      </c>
      <c r="D203" s="98">
        <v>3339886.5</v>
      </c>
      <c r="E203" s="98">
        <v>2388994.85</v>
      </c>
      <c r="F203" s="99">
        <f>SUM(D203-E203)</f>
        <v>950891.64999999991</v>
      </c>
      <c r="G203" s="98">
        <v>247231.83</v>
      </c>
    </row>
    <row r="204" spans="1:8" x14ac:dyDescent="0.2">
      <c r="A204" s="100" t="s">
        <v>13</v>
      </c>
      <c r="B204" s="105">
        <v>44</v>
      </c>
      <c r="C204" s="105">
        <v>15</v>
      </c>
      <c r="D204" s="98">
        <v>813715</v>
      </c>
      <c r="E204" s="98">
        <v>580466.1</v>
      </c>
      <c r="F204" s="99">
        <f>SUM(D204-E204)</f>
        <v>233248.90000000002</v>
      </c>
      <c r="G204" s="98">
        <v>60644.71</v>
      </c>
    </row>
    <row r="205" spans="1:8" x14ac:dyDescent="0.2">
      <c r="A205" s="100" t="s">
        <v>16</v>
      </c>
      <c r="B205" s="105">
        <v>12</v>
      </c>
      <c r="C205" s="105">
        <v>1</v>
      </c>
      <c r="D205" s="98">
        <v>299588</v>
      </c>
      <c r="E205" s="98">
        <v>221350.9</v>
      </c>
      <c r="F205" s="99">
        <f>SUM(D205-E205)</f>
        <v>78237.100000000006</v>
      </c>
      <c r="G205" s="98">
        <v>20341.650000000001</v>
      </c>
    </row>
    <row r="206" spans="1:8" x14ac:dyDescent="0.2">
      <c r="A206" s="100" t="s">
        <v>17</v>
      </c>
      <c r="B206" s="105">
        <v>99</v>
      </c>
      <c r="C206" s="105">
        <v>2</v>
      </c>
      <c r="D206" s="98">
        <v>1800463</v>
      </c>
      <c r="E206" s="98">
        <v>1302593.8</v>
      </c>
      <c r="F206" s="99">
        <f>SUM(D206-E206)</f>
        <v>497869.19999999995</v>
      </c>
      <c r="G206" s="98">
        <v>89616.46</v>
      </c>
    </row>
    <row r="207" spans="1:8" ht="13.5" thickBot="1" x14ac:dyDescent="0.25">
      <c r="A207" s="107" t="s">
        <v>14</v>
      </c>
      <c r="B207" s="115">
        <v>677</v>
      </c>
      <c r="C207" s="115">
        <v>16</v>
      </c>
      <c r="D207" s="109">
        <v>62540280.350000001</v>
      </c>
      <c r="E207" s="109">
        <v>45771123.700000003</v>
      </c>
      <c r="F207" s="110">
        <f>SUM(D207-E207)</f>
        <v>16769156.649999999</v>
      </c>
      <c r="G207" s="109">
        <v>5449975.9100000001</v>
      </c>
    </row>
    <row r="208" spans="1:8" ht="13.5" thickBot="1" x14ac:dyDescent="0.25">
      <c r="A208" s="111" t="s">
        <v>15</v>
      </c>
      <c r="B208" s="112">
        <f t="shared" ref="B208:G208" si="25">SUM(B203:B207)</f>
        <v>944</v>
      </c>
      <c r="C208" s="112">
        <f t="shared" si="25"/>
        <v>72</v>
      </c>
      <c r="D208" s="113">
        <f t="shared" si="25"/>
        <v>68793932.849999994</v>
      </c>
      <c r="E208" s="113">
        <f t="shared" si="25"/>
        <v>50264529.350000001</v>
      </c>
      <c r="F208" s="113">
        <f t="shared" si="25"/>
        <v>18529403.5</v>
      </c>
      <c r="G208" s="114">
        <f t="shared" si="25"/>
        <v>5867810.5600000005</v>
      </c>
      <c r="H208" s="73"/>
    </row>
    <row r="209" spans="1:8" x14ac:dyDescent="0.2">
      <c r="A209" s="31"/>
      <c r="B209" s="31"/>
      <c r="C209" s="31"/>
      <c r="D209" s="50"/>
      <c r="E209" s="50"/>
      <c r="F209" s="50"/>
      <c r="G209" s="50"/>
    </row>
    <row r="210" spans="1:8" ht="13.5" thickBot="1" x14ac:dyDescent="0.25">
      <c r="A210" s="23" t="s">
        <v>43</v>
      </c>
      <c r="B210" s="23"/>
      <c r="C210" s="31"/>
      <c r="D210" s="50"/>
      <c r="E210" s="50"/>
      <c r="F210" s="50"/>
      <c r="G210" s="50"/>
    </row>
    <row r="211" spans="1:8" ht="13.5" thickTop="1" x14ac:dyDescent="0.2">
      <c r="A211" s="32" t="s">
        <v>1</v>
      </c>
      <c r="B211" s="33" t="s">
        <v>2</v>
      </c>
      <c r="C211" s="33" t="s">
        <v>2</v>
      </c>
      <c r="D211" s="51" t="s">
        <v>7</v>
      </c>
      <c r="E211" s="51" t="s">
        <v>7</v>
      </c>
      <c r="F211" s="51" t="s">
        <v>5</v>
      </c>
      <c r="G211" s="52" t="s">
        <v>10</v>
      </c>
    </row>
    <row r="212" spans="1:8" x14ac:dyDescent="0.2">
      <c r="A212" s="101" t="s">
        <v>0</v>
      </c>
      <c r="B212" s="102" t="s">
        <v>3</v>
      </c>
      <c r="C212" s="102" t="s">
        <v>4</v>
      </c>
      <c r="D212" s="103" t="s">
        <v>8</v>
      </c>
      <c r="E212" s="103" t="s">
        <v>9</v>
      </c>
      <c r="F212" s="103" t="s">
        <v>6</v>
      </c>
      <c r="G212" s="104" t="s">
        <v>11</v>
      </c>
    </row>
    <row r="213" spans="1:8" x14ac:dyDescent="0.2">
      <c r="A213" s="100" t="s">
        <v>12</v>
      </c>
      <c r="B213" s="122">
        <v>88</v>
      </c>
      <c r="C213" s="122">
        <v>30</v>
      </c>
      <c r="D213" s="98">
        <v>2491759</v>
      </c>
      <c r="E213" s="98">
        <v>1683139.5</v>
      </c>
      <c r="F213" s="99">
        <f>SUM(D213-E213)</f>
        <v>808619.5</v>
      </c>
      <c r="G213" s="98">
        <v>210241.07</v>
      </c>
    </row>
    <row r="214" spans="1:8" x14ac:dyDescent="0.2">
      <c r="A214" s="100" t="s">
        <v>13</v>
      </c>
      <c r="B214" s="122">
        <v>12</v>
      </c>
      <c r="C214" s="122">
        <v>4</v>
      </c>
      <c r="D214" s="98">
        <v>96644</v>
      </c>
      <c r="E214" s="98">
        <v>56932.4</v>
      </c>
      <c r="F214" s="99">
        <f>SUM(D214-E214)</f>
        <v>39711.599999999999</v>
      </c>
      <c r="G214" s="98">
        <v>10325.02</v>
      </c>
    </row>
    <row r="215" spans="1:8" x14ac:dyDescent="0.2">
      <c r="A215" s="100" t="s">
        <v>16</v>
      </c>
      <c r="B215" s="122">
        <v>6</v>
      </c>
      <c r="C215" s="122">
        <v>1</v>
      </c>
      <c r="D215" s="98">
        <v>59100</v>
      </c>
      <c r="E215" s="98">
        <v>37203.699999999997</v>
      </c>
      <c r="F215" s="99">
        <f>SUM(D215-E215)</f>
        <v>21896.300000000003</v>
      </c>
      <c r="G215" s="98">
        <v>5693.04</v>
      </c>
    </row>
    <row r="216" spans="1:8" ht="13.5" thickBot="1" x14ac:dyDescent="0.25">
      <c r="A216" s="107" t="s">
        <v>14</v>
      </c>
      <c r="B216" s="123">
        <v>190</v>
      </c>
      <c r="C216" s="123">
        <v>5</v>
      </c>
      <c r="D216" s="109">
        <v>10152790</v>
      </c>
      <c r="E216" s="109">
        <v>7296415.8499999996</v>
      </c>
      <c r="F216" s="110">
        <f>SUM(D216-E216)</f>
        <v>2856374.1500000004</v>
      </c>
      <c r="G216" s="109">
        <v>928321.6</v>
      </c>
    </row>
    <row r="217" spans="1:8" ht="13.5" thickBot="1" x14ac:dyDescent="0.25">
      <c r="A217" s="111" t="s">
        <v>15</v>
      </c>
      <c r="B217" s="112">
        <f t="shared" ref="B217:G217" si="26">SUM(B213:B216)</f>
        <v>296</v>
      </c>
      <c r="C217" s="112">
        <f t="shared" si="26"/>
        <v>40</v>
      </c>
      <c r="D217" s="113">
        <f t="shared" si="26"/>
        <v>12800293</v>
      </c>
      <c r="E217" s="113">
        <f t="shared" si="26"/>
        <v>9073691.4499999993</v>
      </c>
      <c r="F217" s="113">
        <f t="shared" si="26"/>
        <v>3726601.5500000003</v>
      </c>
      <c r="G217" s="114">
        <f t="shared" si="26"/>
        <v>1154580.73</v>
      </c>
      <c r="H217" s="73"/>
    </row>
    <row r="218" spans="1:8" x14ac:dyDescent="0.2">
      <c r="A218" s="31"/>
      <c r="B218" s="31"/>
      <c r="C218" s="31"/>
      <c r="D218" s="50"/>
      <c r="E218" s="50"/>
      <c r="F218" s="50"/>
      <c r="G218" s="50"/>
    </row>
    <row r="219" spans="1:8" ht="13.5" thickBot="1" x14ac:dyDescent="0.25">
      <c r="A219" s="23" t="s">
        <v>44</v>
      </c>
      <c r="B219" s="23"/>
      <c r="C219" s="31"/>
      <c r="D219" s="50"/>
      <c r="E219" s="50"/>
      <c r="F219" s="50"/>
      <c r="G219" s="50"/>
    </row>
    <row r="220" spans="1:8" ht="13.5" thickTop="1" x14ac:dyDescent="0.2">
      <c r="A220" s="32" t="s">
        <v>1</v>
      </c>
      <c r="B220" s="33" t="s">
        <v>2</v>
      </c>
      <c r="C220" s="33" t="s">
        <v>2</v>
      </c>
      <c r="D220" s="51" t="s">
        <v>7</v>
      </c>
      <c r="E220" s="51" t="s">
        <v>7</v>
      </c>
      <c r="F220" s="51" t="s">
        <v>5</v>
      </c>
      <c r="G220" s="52" t="s">
        <v>10</v>
      </c>
    </row>
    <row r="221" spans="1:8" x14ac:dyDescent="0.2">
      <c r="A221" s="101" t="s">
        <v>0</v>
      </c>
      <c r="B221" s="102" t="s">
        <v>3</v>
      </c>
      <c r="C221" s="102" t="s">
        <v>4</v>
      </c>
      <c r="D221" s="103" t="s">
        <v>8</v>
      </c>
      <c r="E221" s="103" t="s">
        <v>9</v>
      </c>
      <c r="F221" s="103" t="s">
        <v>6</v>
      </c>
      <c r="G221" s="104" t="s">
        <v>11</v>
      </c>
    </row>
    <row r="222" spans="1:8" x14ac:dyDescent="0.2">
      <c r="A222" s="100" t="s">
        <v>12</v>
      </c>
      <c r="B222" s="124">
        <v>9</v>
      </c>
      <c r="C222" s="124">
        <v>3</v>
      </c>
      <c r="D222" s="98">
        <v>198739</v>
      </c>
      <c r="E222" s="98">
        <v>126782.05</v>
      </c>
      <c r="F222" s="99">
        <f>SUM(D222-E222)</f>
        <v>71956.95</v>
      </c>
      <c r="G222" s="98">
        <v>18708.810000000001</v>
      </c>
    </row>
    <row r="223" spans="1:8" ht="13.5" thickBot="1" x14ac:dyDescent="0.25">
      <c r="A223" s="107" t="s">
        <v>13</v>
      </c>
      <c r="B223" s="125">
        <v>12</v>
      </c>
      <c r="C223" s="125">
        <v>4</v>
      </c>
      <c r="D223" s="109">
        <v>272438</v>
      </c>
      <c r="E223" s="109">
        <v>170446.9</v>
      </c>
      <c r="F223" s="110">
        <f>SUM(D223-E223)</f>
        <v>101991.1</v>
      </c>
      <c r="G223" s="109">
        <v>26517.69</v>
      </c>
    </row>
    <row r="224" spans="1:8" ht="13.5" thickBot="1" x14ac:dyDescent="0.25">
      <c r="A224" s="111" t="s">
        <v>15</v>
      </c>
      <c r="B224" s="112">
        <f t="shared" ref="B224:G224" si="27">SUM(B222:B223)</f>
        <v>21</v>
      </c>
      <c r="C224" s="112">
        <f t="shared" si="27"/>
        <v>7</v>
      </c>
      <c r="D224" s="113">
        <f t="shared" si="27"/>
        <v>471177</v>
      </c>
      <c r="E224" s="113">
        <f t="shared" si="27"/>
        <v>297228.95</v>
      </c>
      <c r="F224" s="113">
        <f t="shared" si="27"/>
        <v>173948.05</v>
      </c>
      <c r="G224" s="114">
        <f t="shared" si="27"/>
        <v>45226.5</v>
      </c>
      <c r="H224" s="73"/>
    </row>
    <row r="225" spans="1:8" x14ac:dyDescent="0.2">
      <c r="A225" s="31"/>
      <c r="B225" s="31"/>
      <c r="C225" s="31"/>
      <c r="D225" s="50"/>
      <c r="E225" s="50"/>
      <c r="F225" s="50"/>
      <c r="G225" s="50"/>
    </row>
    <row r="226" spans="1:8" ht="13.5" thickBot="1" x14ac:dyDescent="0.25">
      <c r="A226" s="23" t="s">
        <v>45</v>
      </c>
      <c r="B226" s="23"/>
      <c r="C226" s="31"/>
      <c r="D226" s="50"/>
      <c r="E226" s="50"/>
      <c r="F226" s="50"/>
      <c r="G226" s="50"/>
    </row>
    <row r="227" spans="1:8" ht="13.5" thickTop="1" x14ac:dyDescent="0.2">
      <c r="A227" s="32" t="s">
        <v>1</v>
      </c>
      <c r="B227" s="33" t="s">
        <v>2</v>
      </c>
      <c r="C227" s="33" t="s">
        <v>2</v>
      </c>
      <c r="D227" s="51" t="s">
        <v>7</v>
      </c>
      <c r="E227" s="51" t="s">
        <v>7</v>
      </c>
      <c r="F227" s="51" t="s">
        <v>5</v>
      </c>
      <c r="G227" s="52" t="s">
        <v>10</v>
      </c>
    </row>
    <row r="228" spans="1:8" x14ac:dyDescent="0.2">
      <c r="A228" s="101" t="s">
        <v>0</v>
      </c>
      <c r="B228" s="102" t="s">
        <v>3</v>
      </c>
      <c r="C228" s="102" t="s">
        <v>4</v>
      </c>
      <c r="D228" s="103" t="s">
        <v>8</v>
      </c>
      <c r="E228" s="103" t="s">
        <v>9</v>
      </c>
      <c r="F228" s="103" t="s">
        <v>6</v>
      </c>
      <c r="G228" s="104" t="s">
        <v>11</v>
      </c>
    </row>
    <row r="229" spans="1:8" x14ac:dyDescent="0.2">
      <c r="A229" s="100" t="s">
        <v>12</v>
      </c>
      <c r="B229" s="105">
        <v>145</v>
      </c>
      <c r="C229" s="105">
        <v>49</v>
      </c>
      <c r="D229" s="98">
        <v>7024691</v>
      </c>
      <c r="E229" s="98">
        <v>5034354.9000000004</v>
      </c>
      <c r="F229" s="99">
        <f>SUM(D229-E229)</f>
        <v>1990336.0999999996</v>
      </c>
      <c r="G229" s="98">
        <v>517487.39</v>
      </c>
    </row>
    <row r="230" spans="1:8" x14ac:dyDescent="0.2">
      <c r="A230" s="100" t="s">
        <v>13</v>
      </c>
      <c r="B230" s="105">
        <v>94</v>
      </c>
      <c r="C230" s="105">
        <v>32</v>
      </c>
      <c r="D230" s="98">
        <v>3329099</v>
      </c>
      <c r="E230" s="98">
        <v>2363220.1</v>
      </c>
      <c r="F230" s="99">
        <f>SUM(D230-E230)</f>
        <v>965878.89999999991</v>
      </c>
      <c r="G230" s="98">
        <v>251128.51</v>
      </c>
    </row>
    <row r="231" spans="1:8" x14ac:dyDescent="0.2">
      <c r="A231" s="100" t="s">
        <v>16</v>
      </c>
      <c r="B231" s="105">
        <v>3</v>
      </c>
      <c r="C231" s="105">
        <v>1</v>
      </c>
      <c r="D231" s="98">
        <v>25918</v>
      </c>
      <c r="E231" s="98">
        <v>16962.8</v>
      </c>
      <c r="F231" s="99">
        <f>SUM(D231-E231)</f>
        <v>8955.2000000000007</v>
      </c>
      <c r="G231" s="122">
        <v>2328.35</v>
      </c>
    </row>
    <row r="232" spans="1:8" x14ac:dyDescent="0.2">
      <c r="A232" s="100" t="s">
        <v>17</v>
      </c>
      <c r="B232" s="105"/>
      <c r="C232" s="105"/>
      <c r="D232" s="98"/>
      <c r="E232" s="98"/>
      <c r="F232" s="99"/>
      <c r="G232" s="98"/>
    </row>
    <row r="233" spans="1:8" ht="13.5" thickBot="1" x14ac:dyDescent="0.25">
      <c r="A233" s="107" t="s">
        <v>14</v>
      </c>
      <c r="B233" s="115">
        <v>516</v>
      </c>
      <c r="C233" s="115">
        <v>12</v>
      </c>
      <c r="D233" s="98">
        <v>53713952.200000003</v>
      </c>
      <c r="E233" s="98">
        <v>39372886</v>
      </c>
      <c r="F233" s="99">
        <f>SUM(D233-E233)</f>
        <v>14341066.200000003</v>
      </c>
      <c r="G233" s="109">
        <v>4660846.5199999996</v>
      </c>
    </row>
    <row r="234" spans="1:8" ht="13.5" thickBot="1" x14ac:dyDescent="0.25">
      <c r="A234" s="111" t="s">
        <v>15</v>
      </c>
      <c r="B234" s="112">
        <f t="shared" ref="B234:G234" si="28">SUM(B229:B233)</f>
        <v>758</v>
      </c>
      <c r="C234" s="112">
        <f t="shared" si="28"/>
        <v>94</v>
      </c>
      <c r="D234" s="113">
        <f>SUM(D229:D233)</f>
        <v>64093660.200000003</v>
      </c>
      <c r="E234" s="113">
        <f>SUM(E229:E233)</f>
        <v>46787423.799999997</v>
      </c>
      <c r="F234" s="113">
        <f t="shared" si="28"/>
        <v>17306236.400000002</v>
      </c>
      <c r="G234" s="114">
        <f t="shared" si="28"/>
        <v>5431790.7699999996</v>
      </c>
      <c r="H234" s="73"/>
    </row>
    <row r="235" spans="1:8" x14ac:dyDescent="0.2">
      <c r="A235" s="31"/>
      <c r="B235" s="31"/>
      <c r="C235" s="31"/>
      <c r="D235" s="50"/>
      <c r="E235" s="50"/>
      <c r="F235" s="50"/>
      <c r="G235" s="50"/>
    </row>
    <row r="236" spans="1:8" ht="13.5" thickBot="1" x14ac:dyDescent="0.25">
      <c r="A236" s="23" t="s">
        <v>46</v>
      </c>
      <c r="B236" s="23"/>
      <c r="C236" s="31"/>
      <c r="D236" s="50"/>
      <c r="E236" s="50"/>
      <c r="F236" s="50"/>
      <c r="G236" s="50"/>
    </row>
    <row r="237" spans="1:8" ht="13.5" thickTop="1" x14ac:dyDescent="0.2">
      <c r="A237" s="32" t="s">
        <v>1</v>
      </c>
      <c r="B237" s="33" t="s">
        <v>2</v>
      </c>
      <c r="C237" s="33" t="s">
        <v>2</v>
      </c>
      <c r="D237" s="51" t="s">
        <v>7</v>
      </c>
      <c r="E237" s="51" t="s">
        <v>7</v>
      </c>
      <c r="F237" s="51" t="s">
        <v>5</v>
      </c>
      <c r="G237" s="52" t="s">
        <v>10</v>
      </c>
    </row>
    <row r="238" spans="1:8" x14ac:dyDescent="0.2">
      <c r="A238" s="101" t="s">
        <v>0</v>
      </c>
      <c r="B238" s="102" t="s">
        <v>3</v>
      </c>
      <c r="C238" s="102" t="s">
        <v>4</v>
      </c>
      <c r="D238" s="103" t="s">
        <v>8</v>
      </c>
      <c r="E238" s="103" t="s">
        <v>9</v>
      </c>
      <c r="F238" s="103" t="s">
        <v>6</v>
      </c>
      <c r="G238" s="104" t="s">
        <v>11</v>
      </c>
    </row>
    <row r="239" spans="1:8" x14ac:dyDescent="0.2">
      <c r="A239" s="100" t="s">
        <v>12</v>
      </c>
      <c r="B239" s="105">
        <v>22</v>
      </c>
      <c r="C239" s="105">
        <v>7</v>
      </c>
      <c r="D239" s="98">
        <v>816617</v>
      </c>
      <c r="E239" s="98">
        <v>555980.5</v>
      </c>
      <c r="F239" s="99">
        <f>SUM(D239-E239)</f>
        <v>260636.5</v>
      </c>
      <c r="G239" s="98">
        <v>67765.490000000005</v>
      </c>
    </row>
    <row r="240" spans="1:8" x14ac:dyDescent="0.2">
      <c r="A240" s="100" t="s">
        <v>13</v>
      </c>
      <c r="B240" s="105">
        <v>6</v>
      </c>
      <c r="C240" s="105">
        <v>2</v>
      </c>
      <c r="D240" s="98">
        <v>201057</v>
      </c>
      <c r="E240" s="98">
        <v>139770.29999999999</v>
      </c>
      <c r="F240" s="99">
        <f>SUM(D240-E240)</f>
        <v>61286.700000000012</v>
      </c>
      <c r="G240" s="98">
        <v>15934.54</v>
      </c>
    </row>
    <row r="241" spans="1:8" ht="13.5" thickBot="1" x14ac:dyDescent="0.25">
      <c r="A241" s="107" t="s">
        <v>14</v>
      </c>
      <c r="B241" s="115">
        <v>326</v>
      </c>
      <c r="C241" s="115">
        <v>9</v>
      </c>
      <c r="D241" s="109">
        <v>20648903.949999999</v>
      </c>
      <c r="E241" s="109">
        <v>15051581</v>
      </c>
      <c r="F241" s="110">
        <f>SUM(D241-E241)</f>
        <v>5597322.9499999993</v>
      </c>
      <c r="G241" s="109">
        <v>1819129.96</v>
      </c>
    </row>
    <row r="242" spans="1:8" ht="13.5" thickBot="1" x14ac:dyDescent="0.25">
      <c r="A242" s="111" t="s">
        <v>15</v>
      </c>
      <c r="B242" s="112">
        <f t="shared" ref="B242:G242" si="29">SUM(B239:B241)</f>
        <v>354</v>
      </c>
      <c r="C242" s="112">
        <f t="shared" si="29"/>
        <v>18</v>
      </c>
      <c r="D242" s="113">
        <f t="shared" si="29"/>
        <v>21666577.949999999</v>
      </c>
      <c r="E242" s="113">
        <f t="shared" si="29"/>
        <v>15747331.800000001</v>
      </c>
      <c r="F242" s="113">
        <f t="shared" si="29"/>
        <v>5919246.1499999994</v>
      </c>
      <c r="G242" s="114">
        <f t="shared" si="29"/>
        <v>1902829.99</v>
      </c>
      <c r="H242" s="73"/>
    </row>
    <row r="243" spans="1:8" x14ac:dyDescent="0.2">
      <c r="A243" s="31"/>
      <c r="B243" s="31"/>
      <c r="C243" s="31"/>
      <c r="D243" s="50"/>
      <c r="E243" s="50"/>
      <c r="F243" s="50"/>
      <c r="G243" s="50"/>
    </row>
    <row r="244" spans="1:8" ht="13.5" thickBot="1" x14ac:dyDescent="0.25">
      <c r="A244" s="23" t="s">
        <v>47</v>
      </c>
      <c r="B244" s="23"/>
      <c r="C244" s="31"/>
      <c r="D244" s="50"/>
      <c r="E244" s="50"/>
      <c r="F244" s="50"/>
      <c r="G244" s="50"/>
    </row>
    <row r="245" spans="1:8" ht="13.5" thickTop="1" x14ac:dyDescent="0.2">
      <c r="A245" s="32" t="s">
        <v>1</v>
      </c>
      <c r="B245" s="33" t="s">
        <v>2</v>
      </c>
      <c r="C245" s="33" t="s">
        <v>2</v>
      </c>
      <c r="D245" s="51" t="s">
        <v>7</v>
      </c>
      <c r="E245" s="51" t="s">
        <v>7</v>
      </c>
      <c r="F245" s="51" t="s">
        <v>5</v>
      </c>
      <c r="G245" s="52" t="s">
        <v>10</v>
      </c>
    </row>
    <row r="246" spans="1:8" x14ac:dyDescent="0.2">
      <c r="A246" s="101" t="s">
        <v>0</v>
      </c>
      <c r="B246" s="102" t="s">
        <v>3</v>
      </c>
      <c r="C246" s="102" t="s">
        <v>4</v>
      </c>
      <c r="D246" s="103" t="s">
        <v>8</v>
      </c>
      <c r="E246" s="103" t="s">
        <v>9</v>
      </c>
      <c r="F246" s="103" t="s">
        <v>6</v>
      </c>
      <c r="G246" s="104" t="s">
        <v>11</v>
      </c>
    </row>
    <row r="247" spans="1:8" x14ac:dyDescent="0.2">
      <c r="A247" s="100" t="s">
        <v>12</v>
      </c>
      <c r="B247" s="122">
        <v>32</v>
      </c>
      <c r="C247" s="122">
        <v>11</v>
      </c>
      <c r="D247" s="98">
        <v>843255</v>
      </c>
      <c r="E247" s="98">
        <v>592420.05000000005</v>
      </c>
      <c r="F247" s="99">
        <f>SUM(D247-E247)</f>
        <v>250834.94999999995</v>
      </c>
      <c r="G247" s="98">
        <v>65217.09</v>
      </c>
    </row>
    <row r="248" spans="1:8" x14ac:dyDescent="0.2">
      <c r="A248" s="100" t="s">
        <v>13</v>
      </c>
      <c r="B248" s="122">
        <v>21</v>
      </c>
      <c r="C248" s="122">
        <v>7</v>
      </c>
      <c r="D248" s="98">
        <v>189867.9</v>
      </c>
      <c r="E248" s="98">
        <v>145716.5</v>
      </c>
      <c r="F248" s="99">
        <f>SUM(D248-E248)</f>
        <v>44151.399999999994</v>
      </c>
      <c r="G248" s="98">
        <v>11479.36</v>
      </c>
    </row>
    <row r="249" spans="1:8" ht="13.5" thickBot="1" x14ac:dyDescent="0.25">
      <c r="A249" s="107" t="s">
        <v>14</v>
      </c>
      <c r="B249" s="123">
        <v>538</v>
      </c>
      <c r="C249" s="123">
        <v>13</v>
      </c>
      <c r="D249" s="109">
        <v>37342397.5</v>
      </c>
      <c r="E249" s="109">
        <v>27298675.100000001</v>
      </c>
      <c r="F249" s="110">
        <f>SUM(D249-E249)</f>
        <v>10043722.399999999</v>
      </c>
      <c r="G249" s="109">
        <v>3264209.78</v>
      </c>
    </row>
    <row r="250" spans="1:8" ht="13.5" thickBot="1" x14ac:dyDescent="0.25">
      <c r="A250" s="111" t="s">
        <v>15</v>
      </c>
      <c r="B250" s="112">
        <f t="shared" ref="B250:G250" si="30">SUM(B247:B249)</f>
        <v>591</v>
      </c>
      <c r="C250" s="112">
        <f t="shared" si="30"/>
        <v>31</v>
      </c>
      <c r="D250" s="113">
        <f t="shared" si="30"/>
        <v>38375520.399999999</v>
      </c>
      <c r="E250" s="113">
        <f t="shared" si="30"/>
        <v>28036811.650000002</v>
      </c>
      <c r="F250" s="113">
        <f t="shared" si="30"/>
        <v>10338708.749999998</v>
      </c>
      <c r="G250" s="114">
        <f t="shared" si="30"/>
        <v>3340906.23</v>
      </c>
      <c r="H250" s="73"/>
    </row>
    <row r="251" spans="1:8" x14ac:dyDescent="0.2">
      <c r="A251" s="31"/>
      <c r="B251" s="31"/>
      <c r="C251" s="31"/>
      <c r="D251" s="50"/>
      <c r="E251" s="50"/>
      <c r="F251" s="50"/>
      <c r="G251" s="50"/>
    </row>
    <row r="252" spans="1:8" ht="13.5" thickBot="1" x14ac:dyDescent="0.25">
      <c r="A252" s="23" t="s">
        <v>48</v>
      </c>
      <c r="B252" s="23"/>
      <c r="C252" s="31"/>
      <c r="D252" s="50"/>
      <c r="E252" s="50"/>
      <c r="F252" s="50"/>
      <c r="G252" s="50"/>
    </row>
    <row r="253" spans="1:8" ht="13.5" thickTop="1" x14ac:dyDescent="0.2">
      <c r="A253" s="32" t="s">
        <v>1</v>
      </c>
      <c r="B253" s="33" t="s">
        <v>2</v>
      </c>
      <c r="C253" s="33" t="s">
        <v>2</v>
      </c>
      <c r="D253" s="51" t="s">
        <v>7</v>
      </c>
      <c r="E253" s="51" t="s">
        <v>7</v>
      </c>
      <c r="F253" s="51" t="s">
        <v>5</v>
      </c>
      <c r="G253" s="52" t="s">
        <v>10</v>
      </c>
    </row>
    <row r="254" spans="1:8" x14ac:dyDescent="0.2">
      <c r="A254" s="101" t="s">
        <v>0</v>
      </c>
      <c r="B254" s="102" t="s">
        <v>3</v>
      </c>
      <c r="C254" s="102" t="s">
        <v>4</v>
      </c>
      <c r="D254" s="103" t="s">
        <v>8</v>
      </c>
      <c r="E254" s="103" t="s">
        <v>9</v>
      </c>
      <c r="F254" s="103" t="s">
        <v>6</v>
      </c>
      <c r="G254" s="104" t="s">
        <v>11</v>
      </c>
    </row>
    <row r="255" spans="1:8" x14ac:dyDescent="0.2">
      <c r="A255" s="100" t="s">
        <v>12</v>
      </c>
      <c r="B255" s="105">
        <v>12</v>
      </c>
      <c r="C255" s="105">
        <v>4</v>
      </c>
      <c r="D255" s="98">
        <v>472117</v>
      </c>
      <c r="E255" s="98">
        <v>344755.75</v>
      </c>
      <c r="F255" s="99">
        <f>SUM(D255-E255)</f>
        <v>127361.25</v>
      </c>
      <c r="G255" s="98">
        <v>33113.93</v>
      </c>
    </row>
    <row r="256" spans="1:8" x14ac:dyDescent="0.2">
      <c r="A256" s="100" t="s">
        <v>13</v>
      </c>
      <c r="B256" s="105">
        <v>9</v>
      </c>
      <c r="C256" s="105">
        <v>3</v>
      </c>
      <c r="D256" s="98">
        <v>216357</v>
      </c>
      <c r="E256" s="98">
        <v>138705.5</v>
      </c>
      <c r="F256" s="99">
        <f>SUM(D256-E256)</f>
        <v>77651.5</v>
      </c>
      <c r="G256" s="98">
        <v>20189.39</v>
      </c>
    </row>
    <row r="257" spans="1:10" ht="13.5" thickBot="1" x14ac:dyDescent="0.25">
      <c r="A257" s="107" t="s">
        <v>14</v>
      </c>
      <c r="B257" s="115">
        <v>71</v>
      </c>
      <c r="C257" s="115">
        <v>2</v>
      </c>
      <c r="D257" s="109">
        <v>4927715.7</v>
      </c>
      <c r="E257" s="109">
        <v>3552349.85</v>
      </c>
      <c r="F257" s="110">
        <f>SUM(D257-E257)</f>
        <v>1375365.85</v>
      </c>
      <c r="G257" s="109">
        <v>446993.9</v>
      </c>
    </row>
    <row r="258" spans="1:10" ht="13.5" thickBot="1" x14ac:dyDescent="0.25">
      <c r="A258" s="111" t="s">
        <v>15</v>
      </c>
      <c r="B258" s="112">
        <f t="shared" ref="B258:G258" si="31">SUM(B255:B257)</f>
        <v>92</v>
      </c>
      <c r="C258" s="112">
        <f t="shared" si="31"/>
        <v>9</v>
      </c>
      <c r="D258" s="113">
        <f t="shared" si="31"/>
        <v>5616189.7000000002</v>
      </c>
      <c r="E258" s="113">
        <f t="shared" si="31"/>
        <v>4035811.1</v>
      </c>
      <c r="F258" s="113">
        <f t="shared" si="31"/>
        <v>1580378.6</v>
      </c>
      <c r="G258" s="114">
        <f t="shared" si="31"/>
        <v>500297.22000000003</v>
      </c>
      <c r="H258" s="73"/>
    </row>
    <row r="259" spans="1:10" x14ac:dyDescent="0.2">
      <c r="A259" s="13"/>
      <c r="B259" s="13"/>
      <c r="C259" s="13"/>
      <c r="D259" s="39"/>
      <c r="E259" s="39"/>
      <c r="F259" s="39"/>
      <c r="G259" s="39"/>
      <c r="H259" s="58"/>
      <c r="I259" s="1"/>
      <c r="J259" s="74"/>
    </row>
    <row r="260" spans="1:10" ht="15.75" x14ac:dyDescent="0.25">
      <c r="A260" s="83" t="s">
        <v>49</v>
      </c>
      <c r="B260" s="83"/>
      <c r="C260" s="83"/>
      <c r="D260" s="83"/>
      <c r="E260" s="83"/>
      <c r="F260" s="39"/>
      <c r="G260" s="39"/>
      <c r="I260" s="1"/>
      <c r="J260" s="74"/>
    </row>
    <row r="261" spans="1:10" ht="16.5" thickBot="1" x14ac:dyDescent="0.3">
      <c r="A261" s="17"/>
      <c r="B261" s="17"/>
      <c r="C261" s="17"/>
      <c r="D261" s="55"/>
      <c r="E261" s="55"/>
      <c r="F261" s="39"/>
      <c r="G261" s="39"/>
      <c r="I261" s="1"/>
    </row>
    <row r="262" spans="1:10" ht="13.5" thickTop="1" x14ac:dyDescent="0.2">
      <c r="A262" s="84" t="s">
        <v>54</v>
      </c>
      <c r="B262" s="86" t="s">
        <v>67</v>
      </c>
      <c r="C262" s="88" t="s">
        <v>68</v>
      </c>
      <c r="D262" s="78" t="s">
        <v>65</v>
      </c>
      <c r="E262" s="78" t="s">
        <v>64</v>
      </c>
      <c r="F262" s="78" t="s">
        <v>62</v>
      </c>
      <c r="G262" s="80" t="s">
        <v>63</v>
      </c>
    </row>
    <row r="263" spans="1:10" x14ac:dyDescent="0.2">
      <c r="A263" s="126"/>
      <c r="B263" s="127"/>
      <c r="C263" s="128"/>
      <c r="D263" s="129"/>
      <c r="E263" s="129"/>
      <c r="F263" s="129"/>
      <c r="G263" s="130"/>
    </row>
    <row r="264" spans="1:10" x14ac:dyDescent="0.2">
      <c r="A264" s="131"/>
      <c r="B264" s="131"/>
      <c r="C264" s="131"/>
      <c r="D264" s="132"/>
      <c r="E264" s="132"/>
      <c r="F264" s="132"/>
      <c r="G264" s="132"/>
    </row>
    <row r="265" spans="1:10" x14ac:dyDescent="0.2">
      <c r="A265" s="133" t="s">
        <v>12</v>
      </c>
      <c r="B265" s="134">
        <f>SUMIF($A$1:$A$258,"TYPE 1",$B$1:$B$258)</f>
        <v>2450</v>
      </c>
      <c r="C265" s="134">
        <f>SUMIF($A$1:$A$258,"TYPE 1",$C$1:$C$258)</f>
        <v>827</v>
      </c>
      <c r="D265" s="132">
        <f>SUMIF($A$1:$A$258,"TYPE 1",$D$1:$D$258)</f>
        <v>91887677.799999997</v>
      </c>
      <c r="E265" s="132">
        <f>SUMIF($A$1:$A$258,"TYPE 1",$E$1:$E$258)</f>
        <v>63789863.149999999</v>
      </c>
      <c r="F265" s="132">
        <f>SUMIF($A$1:$A$258,"TYPE 1",$F$1:$F$258)</f>
        <v>28097814.649999995</v>
      </c>
      <c r="G265" s="132">
        <f>SUMIF($A$1:$A$258,"TYPE 1",$G$1:$G$258)</f>
        <v>7305431.8100000005</v>
      </c>
    </row>
    <row r="266" spans="1:10" x14ac:dyDescent="0.2">
      <c r="A266" s="133" t="s">
        <v>13</v>
      </c>
      <c r="B266" s="134">
        <f>SUMIF($A$1:$A$258,"TYPE 2",$B$1:$B$258)</f>
        <v>1118</v>
      </c>
      <c r="C266" s="134">
        <f>SUMIF($A$1:$A$258,"TYPE 2",$C$1:$C$258)</f>
        <v>391</v>
      </c>
      <c r="D266" s="132">
        <f>SUMIF($A$1:$A$258,"TYPE 2",$D$1:$D$258)</f>
        <v>35021133.449999996</v>
      </c>
      <c r="E266" s="132">
        <f>SUMIF($A$1:$A$258,"TYPE 2",$E$1:$E$258)</f>
        <v>24194608.700000007</v>
      </c>
      <c r="F266" s="132">
        <f>SUMIF($A$1:$A$258,"TYPE 2",$F$1:$F$258)</f>
        <v>10826524.75</v>
      </c>
      <c r="G266" s="132">
        <f>SUMIF($A$1:$A$258,"TYPE 2",$G$1:$G$258)</f>
        <v>2814896.4400000004</v>
      </c>
    </row>
    <row r="267" spans="1:10" x14ac:dyDescent="0.2">
      <c r="A267" s="133" t="s">
        <v>16</v>
      </c>
      <c r="B267" s="134">
        <f>SUMIF($A$1:$A$258,"TYPE 3",$B$1:$B$258)</f>
        <v>46</v>
      </c>
      <c r="C267" s="134">
        <f>SUMIF($A$1:$A$258,"TYPE 3",$C$1:$C$258)</f>
        <v>7</v>
      </c>
      <c r="D267" s="132">
        <f>SUMIF($A$1:$A$258,"TYPE 3",$D$1:$D$258)</f>
        <v>1196342</v>
      </c>
      <c r="E267" s="132">
        <f>SUMIF($A$1:$A$258,"TYPE 3",$E$1:$E$258)</f>
        <v>799772.55</v>
      </c>
      <c r="F267" s="132">
        <f>SUMIF($A$1:$A$258,"TYPE 3",$F$1:$F$258)</f>
        <v>396569.44999999995</v>
      </c>
      <c r="G267" s="132">
        <f>SUMIF($A$1:$A$258,"TYPE 3",$G$1:$G$258)</f>
        <v>103108.06999999999</v>
      </c>
    </row>
    <row r="268" spans="1:10" x14ac:dyDescent="0.2">
      <c r="A268" s="133" t="s">
        <v>17</v>
      </c>
      <c r="B268" s="134">
        <f>SUMIF($A$1:$A$258,"TYPE 4",$B$1:$B$258)</f>
        <v>1051</v>
      </c>
      <c r="C268" s="134">
        <f>SUMIF($A$1:$A$258,"TYPE 4",$C$1:$C$258)</f>
        <v>14</v>
      </c>
      <c r="D268" s="132">
        <f>SUMIF($A$1:$A$258,"TYPE 4",$D$1:$D$258)</f>
        <v>58118562.299999997</v>
      </c>
      <c r="E268" s="132">
        <f>SUMIF($A$1:$A$258,"TYPE 4",$E$1:$E$258)</f>
        <v>42504182.200000003</v>
      </c>
      <c r="F268" s="132">
        <f>SUMIF($A$1:$A$258,"TYPE 4",$F$1:$F$258)</f>
        <v>15614380.1</v>
      </c>
      <c r="G268" s="132">
        <f>SUMIF($A$1:$A$258,"TYPE 4",$G$1:$G$258)</f>
        <v>2810588.43</v>
      </c>
    </row>
    <row r="269" spans="1:10" ht="13.5" thickBot="1" x14ac:dyDescent="0.25">
      <c r="A269" s="135" t="s">
        <v>14</v>
      </c>
      <c r="B269" s="136">
        <f>SUMIF($A$1:$A$258,"TYPE 5",$B$1:$B$258)</f>
        <v>7478</v>
      </c>
      <c r="C269" s="136">
        <f>SUMIF($A$1:$A$258,"TYPE 5",$C$1:$C$258)</f>
        <v>194</v>
      </c>
      <c r="D269" s="137">
        <f>SUMIF($A$1:$A$258,"TYPE 5",$D$1:$D$258)</f>
        <v>561326601.9000001</v>
      </c>
      <c r="E269" s="137">
        <f>SUMIF($A$1:$A$258,"TYPE 5",$E$1:$E$258)</f>
        <v>408443308.05000007</v>
      </c>
      <c r="F269" s="137">
        <f>SUMIF($A$1:$A$258,"TYPE 5",$F$1:$F$258)</f>
        <v>152883293.85000002</v>
      </c>
      <c r="G269" s="137">
        <f>SUMIF($A$1:$A$258,"TYPE 5",$G$1:$G$258)</f>
        <v>49687070.520000011</v>
      </c>
    </row>
    <row r="270" spans="1:10" ht="13.5" thickBot="1" x14ac:dyDescent="0.25">
      <c r="A270" s="138" t="s">
        <v>15</v>
      </c>
      <c r="B270" s="139">
        <f>SUM(B265:B269)-3</f>
        <v>12140</v>
      </c>
      <c r="C270" s="139">
        <f t="shared" ref="C270:E270" si="32">SUM(C265:C269)</f>
        <v>1433</v>
      </c>
      <c r="D270" s="140">
        <f t="shared" si="32"/>
        <v>747550317.45000005</v>
      </c>
      <c r="E270" s="140">
        <f t="shared" si="32"/>
        <v>539731734.6500001</v>
      </c>
      <c r="F270" s="140">
        <f>SUM(F265:F269)</f>
        <v>207818582.80000001</v>
      </c>
      <c r="G270" s="141">
        <f>SUM(G265:G269)-0.04</f>
        <v>62721095.230000012</v>
      </c>
    </row>
    <row r="271" spans="1:10" x14ac:dyDescent="0.2">
      <c r="A271" s="82"/>
      <c r="B271" s="82"/>
      <c r="C271" s="82"/>
      <c r="D271" s="82"/>
      <c r="E271" s="47"/>
      <c r="F271" s="39"/>
      <c r="G271" s="39"/>
    </row>
    <row r="272" spans="1:10" x14ac:dyDescent="0.2">
      <c r="A272" s="12" t="s">
        <v>57</v>
      </c>
      <c r="B272" s="12"/>
      <c r="C272" s="12"/>
      <c r="D272" s="57"/>
      <c r="E272" s="47"/>
      <c r="F272" s="39"/>
      <c r="G272" s="39"/>
    </row>
    <row r="273" spans="1:7" x14ac:dyDescent="0.2">
      <c r="A273" s="8" t="s">
        <v>58</v>
      </c>
      <c r="B273" s="8"/>
      <c r="C273" s="8"/>
      <c r="D273" s="39"/>
      <c r="E273" s="39"/>
      <c r="F273" s="39"/>
      <c r="G273" s="39"/>
    </row>
    <row r="274" spans="1:7" x14ac:dyDescent="0.2">
      <c r="A274" s="8" t="s">
        <v>59</v>
      </c>
      <c r="B274" s="8"/>
      <c r="C274" s="8"/>
      <c r="D274" s="39"/>
      <c r="E274" s="39"/>
      <c r="F274" s="39"/>
      <c r="G274" s="39"/>
    </row>
    <row r="275" spans="1:7" x14ac:dyDescent="0.2">
      <c r="A275" s="8" t="s">
        <v>60</v>
      </c>
      <c r="B275" s="8"/>
      <c r="C275" s="8"/>
      <c r="D275" s="39"/>
      <c r="E275" s="39"/>
      <c r="F275" s="39"/>
      <c r="G275" s="39"/>
    </row>
    <row r="276" spans="1:7" x14ac:dyDescent="0.2">
      <c r="A276" s="8" t="s">
        <v>61</v>
      </c>
      <c r="B276" s="8"/>
      <c r="C276" s="8"/>
      <c r="D276" s="39"/>
      <c r="E276" s="39"/>
      <c r="F276" s="39"/>
      <c r="G276" s="39"/>
    </row>
  </sheetData>
  <mergeCells count="9">
    <mergeCell ref="F262:F263"/>
    <mergeCell ref="G262:G263"/>
    <mergeCell ref="A271:D271"/>
    <mergeCell ref="A260:E260"/>
    <mergeCell ref="A262:A263"/>
    <mergeCell ref="B262:B263"/>
    <mergeCell ref="C262:C263"/>
    <mergeCell ref="D262:D263"/>
    <mergeCell ref="E262:E263"/>
  </mergeCells>
  <pageMargins left="0.5" right="0.5" top="1" bottom="0.5" header="0.25" footer="0.25"/>
  <pageSetup orientation="portrait" r:id="rId1"/>
  <headerFooter>
    <oddHeader xml:space="preserve">&amp;C&amp;"Arial,Bold" LOUISIANA STATE POLICE GAMING ENFORCEMENT DIVISION    
QUARTERLY VIDEO GAMING REVENUE REPORT      
FOURTH QUARTER FY 2022
APRIL - JUNE&amp;"Arial,Regular"
</oddHeader>
    <oddFooter>&amp;CPage &amp;P of &amp;N&amp;Rprepared by LSP Gaming Audit</oddFooter>
  </headerFooter>
  <rowBreaks count="5" manualBreakCount="5">
    <brk id="50" max="16383" man="1"/>
    <brk id="99" max="16383" man="1"/>
    <brk id="148" max="16383" man="1"/>
    <brk id="199" max="16383" man="1"/>
    <brk id="2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FY 2022</vt:lpstr>
      <vt:lpstr>1st FY 2022</vt:lpstr>
      <vt:lpstr>2nd FY 2022</vt:lpstr>
      <vt:lpstr>3rd FY 2022</vt:lpstr>
      <vt:lpstr>4th FY 2022</vt:lpstr>
    </vt:vector>
  </TitlesOfParts>
  <Company>LSP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"Donder" Stevens</dc:creator>
  <cp:lastModifiedBy>Wanda Anderson (DPS)</cp:lastModifiedBy>
  <cp:lastPrinted>2022-07-08T20:27:01Z</cp:lastPrinted>
  <dcterms:created xsi:type="dcterms:W3CDTF">2001-07-11T20:25:32Z</dcterms:created>
  <dcterms:modified xsi:type="dcterms:W3CDTF">2022-07-08T21:40:21Z</dcterms:modified>
</cp:coreProperties>
</file>