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<sst xmlns="http://schemas.openxmlformats.org/spreadsheetml/2006/main" count="57" uniqueCount="40">
  <si>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</si>
  <si>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</si>
  <si>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</si>
  <si>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</si>
  <si>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FEBRUARY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</si>
  <si>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</si>
  <si>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</si>
  <si>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</si>
  <si>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</si>
  <si>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</si>
  <si>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</si>
  <si>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</si>
  <si>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</si>
  <si>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</si>
  <si>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</si>
  <si>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</si>
  <si>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</si>
  <si>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</si>
  <si>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</si>
  <si>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</si>
  <si>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</si>
  <si>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</si>
  <si>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</si>
  <si>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</si>
  <si>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</si>
  <si>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</si>
  <si>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</si>
  <si>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</si>
  <si>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</si>
  <si>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</si>
  <si>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</si>
  <si>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</si>
  <si>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2006 - FEBRUARY 28,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</si>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</sst>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28</v>
      </c>
      <c r="D9" s="25">
        <v>169613</v>
      </c>
      <c r="E9" s="26">
        <v>13417924</v>
      </c>
      <c r="F9" s="27">
        <f>E9*0.18</f>
        <v>2415226.32</v>
      </c>
      <c r="G9" s="28">
        <f>E9-F9</f>
        <v>11002697.68</v>
      </c>
      <c r="H9" s="29">
        <f>G9*0.185</f>
        <v>2035499.0707999999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28</v>
      </c>
      <c r="D10" s="33">
        <v>176243</v>
      </c>
      <c r="E10" s="34">
        <v>8862906</v>
      </c>
      <c r="F10" s="35">
        <f>E10*0.18</f>
        <v>1595323.0799999998</v>
      </c>
      <c r="G10" s="36">
        <f>E10-F10</f>
        <v>7267582.92</v>
      </c>
      <c r="H10" s="37">
        <f>G10*0.185</f>
        <v>1344502.8402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28</v>
      </c>
      <c r="D11" s="41">
        <v>203278</v>
      </c>
      <c r="E11" s="42">
        <v>9072412</v>
      </c>
      <c r="F11" s="43">
        <f>E11*0.18</f>
        <v>1633034.16</v>
      </c>
      <c r="G11" s="44">
        <f>E11-F11</f>
        <v>7439377.84</v>
      </c>
      <c r="H11" s="45">
        <f>G11*0.185</f>
        <v>1376284.9004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549134</v>
      </c>
      <c r="E12" s="43">
        <f>SUM(E9:E11)</f>
        <v>31353242</v>
      </c>
      <c r="F12" s="43">
        <f>SUM(F9:F11)</f>
        <v>5643583.56</v>
      </c>
      <c r="G12" s="43">
        <f>SUM(G9:G11)</f>
        <v>25709658.44</v>
      </c>
      <c r="H12" s="45">
        <f>SUM(H9:H11)</f>
        <v>4756286.8114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52"/>
      <c r="I13" s="5"/>
      <c r="J13" s="5"/>
      <c r="K13" s="5"/>
      <c r="L13" s="5"/>
    </row>
    <row r="14" spans="1:12" ht="12.75">
      <c r="A14" s="47"/>
      <c r="B14" s="48"/>
      <c r="C14" s="49"/>
      <c r="D14" s="50"/>
      <c r="E14" s="51"/>
      <c r="F14" s="51"/>
      <c r="G14" s="51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3" t="s">
        <v>39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4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25</v>
      </c>
      <c r="B23" s="4"/>
      <c r="C23" s="4"/>
      <c r="D23" s="4"/>
      <c r="E23" s="4"/>
      <c r="F23" s="106"/>
      <c r="G23" s="106"/>
      <c r="H23" s="106"/>
      <c r="I23" s="5"/>
      <c r="J23" s="5"/>
      <c r="K23" s="5"/>
      <c r="L23" s="5"/>
    </row>
    <row r="24" spans="1:12" ht="15">
      <c r="A24" s="56"/>
      <c r="B24" s="57"/>
      <c r="C24" s="105" t="s">
        <v>26</v>
      </c>
      <c r="D24" s="105"/>
      <c r="E24" s="105"/>
      <c r="F24" s="105" t="s">
        <v>27</v>
      </c>
      <c r="G24" s="105"/>
      <c r="H24" s="105"/>
      <c r="I24" s="5"/>
      <c r="J24" s="5"/>
      <c r="K24" s="5"/>
      <c r="L24" s="5"/>
    </row>
    <row r="25" spans="1:12" ht="13.5" thickBot="1">
      <c r="A25" s="56"/>
      <c r="B25" s="57"/>
      <c r="C25" s="56"/>
      <c r="D25" s="58"/>
      <c r="E25" s="59"/>
      <c r="F25" s="60"/>
      <c r="G25" s="61"/>
      <c r="H25" s="62"/>
      <c r="I25" s="5"/>
      <c r="J25" s="5"/>
      <c r="K25" s="5"/>
      <c r="L25" s="5"/>
    </row>
    <row r="26" spans="1:12" ht="13.5" thickBot="1">
      <c r="A26" s="63" t="s">
        <v>10</v>
      </c>
      <c r="B26" s="64">
        <v>39114</v>
      </c>
      <c r="C26" s="65">
        <v>39084</v>
      </c>
      <c r="D26" s="66" t="s">
        <v>28</v>
      </c>
      <c r="E26" s="67" t="s">
        <v>29</v>
      </c>
      <c r="F26" s="68">
        <v>38749</v>
      </c>
      <c r="G26" s="66" t="s">
        <v>28</v>
      </c>
      <c r="H26" s="67" t="s">
        <v>29</v>
      </c>
      <c r="I26" s="5"/>
      <c r="J26" s="5"/>
      <c r="K26" s="5"/>
      <c r="L26" s="5"/>
    </row>
    <row r="27" spans="1:12" ht="12.75">
      <c r="A27" s="69" t="s">
        <v>18</v>
      </c>
      <c r="B27" s="70">
        <f>E9</f>
        <v>13417924</v>
      </c>
      <c r="C27" s="26">
        <v>12241137</v>
      </c>
      <c r="D27" s="71">
        <f>B27-C27</f>
        <v>1176787</v>
      </c>
      <c r="E27" s="72">
        <f>D27/C27</f>
        <v>0.09613379868226293</v>
      </c>
      <c r="F27" s="27">
        <v>14233306</v>
      </c>
      <c r="G27" s="73">
        <f>B27-F27</f>
        <v>-815382</v>
      </c>
      <c r="H27" s="72">
        <f>G27/F27</f>
        <v>-0.0572869015814035</v>
      </c>
      <c r="I27" s="5"/>
      <c r="J27" s="5"/>
      <c r="K27" s="5"/>
      <c r="L27" s="5"/>
    </row>
    <row r="28" spans="1:12" ht="12.75">
      <c r="A28" s="74" t="s">
        <v>19</v>
      </c>
      <c r="B28" s="75">
        <f>E10</f>
        <v>8862906</v>
      </c>
      <c r="C28" s="34">
        <v>7782287</v>
      </c>
      <c r="D28" s="76">
        <f>B28-C28</f>
        <v>1080619</v>
      </c>
      <c r="E28" s="72">
        <f>D28/C28</f>
        <v>0.13885622568275882</v>
      </c>
      <c r="F28" s="35">
        <v>8164205</v>
      </c>
      <c r="G28" s="77">
        <f>B28-F28</f>
        <v>698701</v>
      </c>
      <c r="H28" s="72">
        <f>G28/F28</f>
        <v>0.08558102105471384</v>
      </c>
      <c r="I28" s="5"/>
      <c r="J28" s="5"/>
      <c r="K28" s="5"/>
      <c r="L28" s="5"/>
    </row>
    <row r="29" spans="1:12" ht="13.5" thickBot="1">
      <c r="A29" s="78" t="s">
        <v>20</v>
      </c>
      <c r="B29" s="79">
        <f>E11</f>
        <v>9072412</v>
      </c>
      <c r="C29" s="42">
        <v>8773428</v>
      </c>
      <c r="D29" s="80">
        <f>B29-C29</f>
        <v>298984</v>
      </c>
      <c r="E29" s="81">
        <f>D29/C29</f>
        <v>0.034078355689475086</v>
      </c>
      <c r="F29" s="43">
        <v>9678155</v>
      </c>
      <c r="G29" s="82">
        <f>B29-F29</f>
        <v>-605743</v>
      </c>
      <c r="H29" s="81">
        <f>G29/F29</f>
        <v>-0.06258868555008677</v>
      </c>
      <c r="I29" s="5"/>
      <c r="J29" s="5"/>
      <c r="K29" s="5"/>
      <c r="L29" s="5"/>
    </row>
    <row r="30" spans="1:12" ht="12.75" customHeight="1" thickBot="1">
      <c r="A30" s="4"/>
      <c r="B30" s="83">
        <f>SUM(B27:B29)</f>
        <v>31353242</v>
      </c>
      <c r="C30" s="83">
        <f>SUM(C27:C29)</f>
        <v>28796852</v>
      </c>
      <c r="D30" s="84">
        <f>SUM(D27:D29)</f>
        <v>2556390</v>
      </c>
      <c r="E30" s="81">
        <f>D30/C30</f>
        <v>0.08877324507553812</v>
      </c>
      <c r="F30" s="85">
        <f>SUM(F27:F29)</f>
        <v>32075666</v>
      </c>
      <c r="G30" s="84">
        <f>SUM(G27:G29)</f>
        <v>-722424</v>
      </c>
      <c r="H30" s="81">
        <f>G30/F30</f>
        <v>-0.022522494154914818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6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7"/>
      <c r="D36" s="87"/>
      <c r="E36" s="87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7"/>
      <c r="C37" s="87"/>
      <c r="D37" s="87"/>
      <c r="E37" s="87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88"/>
      <c r="C38" s="89" t="s">
        <v>32</v>
      </c>
      <c r="D38" s="87"/>
      <c r="E38" s="87"/>
      <c r="F38" s="4"/>
      <c r="G38" s="4"/>
      <c r="H38" s="4"/>
      <c r="I38" s="5"/>
      <c r="J38" s="5"/>
      <c r="K38" s="5"/>
      <c r="L38" s="5"/>
    </row>
    <row r="39" spans="1:12" ht="15">
      <c r="A39" s="1"/>
      <c r="B39" s="88"/>
      <c r="C39" s="89" t="s">
        <v>33</v>
      </c>
      <c r="D39" s="87"/>
      <c r="E39" s="87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0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1"/>
      <c r="B41" s="48"/>
      <c r="C41" s="91"/>
      <c r="D41" s="91"/>
      <c r="E41" s="91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2">
        <f>D9+1237452</f>
        <v>1407065</v>
      </c>
      <c r="D44" s="93">
        <f>E9+92580022</f>
        <v>105997946</v>
      </c>
      <c r="E44" s="94">
        <f>F9+16664406</f>
        <v>19079632.32</v>
      </c>
      <c r="F44" s="93">
        <f>G9+75915617</f>
        <v>86918314.68</v>
      </c>
      <c r="G44" s="93">
        <f>0.185*F44</f>
        <v>16079888.2158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5">
        <f>D10+1172905</f>
        <v>1349148</v>
      </c>
      <c r="D45" s="96">
        <f>E10+57457178</f>
        <v>66320084</v>
      </c>
      <c r="E45" s="97">
        <f>F10+10342293</f>
        <v>11937616.08</v>
      </c>
      <c r="F45" s="96">
        <f>G10+47114885</f>
        <v>54382467.92</v>
      </c>
      <c r="G45" s="96">
        <f>0.185*F45</f>
        <v>10060756.565200001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8">
        <f>D11+1454867</f>
        <v>1658145</v>
      </c>
      <c r="D46" s="99">
        <f>E11+59215449</f>
        <v>68287861</v>
      </c>
      <c r="E46" s="100">
        <f>F11+10658782</f>
        <v>12291816.16</v>
      </c>
      <c r="F46" s="99">
        <f>G11+48556668</f>
        <v>55996045.84</v>
      </c>
      <c r="G46" s="99">
        <f>0.185*F46</f>
        <v>10359268.4804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101">
        <f>SUM(C44:C46)</f>
        <v>4414358</v>
      </c>
      <c r="D47" s="99">
        <f>SUM(D44:D46)</f>
        <v>240605891</v>
      </c>
      <c r="E47" s="99">
        <f>SUM(E44:E46)</f>
        <v>43309064.56</v>
      </c>
      <c r="F47" s="99">
        <f>SUM(F44:F46)</f>
        <v>197296828.44000003</v>
      </c>
      <c r="G47" s="99">
        <f>SUM(G44:G46)</f>
        <v>36499913.2614</v>
      </c>
      <c r="H47" s="4"/>
      <c r="I47" s="5"/>
      <c r="J47" s="5"/>
      <c r="K47" s="5"/>
      <c r="L47" s="5"/>
    </row>
    <row r="48" spans="1:12" ht="12">
      <c r="A48" s="5"/>
      <c r="B48" s="5"/>
      <c r="C48" s="102"/>
      <c r="D48" s="102"/>
      <c r="E48" s="102"/>
      <c r="F48" s="102"/>
      <c r="G48" s="102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3"/>
      <c r="B50" s="103"/>
      <c r="C50" s="103"/>
      <c r="D50" s="103"/>
      <c r="E50" s="5"/>
      <c r="F50" s="5"/>
      <c r="G50" s="5"/>
      <c r="H50" s="5"/>
      <c r="I50" s="5"/>
      <c r="J50" s="5"/>
      <c r="K50" s="5"/>
      <c r="L50" s="5"/>
    </row>
    <row r="51" spans="1:12" ht="15">
      <c r="A51" s="104"/>
      <c r="B51" s="103"/>
      <c r="C51" s="103"/>
      <c r="D51" s="103"/>
      <c r="E51" s="5"/>
      <c r="F51" s="5"/>
      <c r="G51" s="5"/>
      <c r="H51" s="5"/>
      <c r="I51" s="5"/>
      <c r="J51" s="5"/>
      <c r="K51" s="5"/>
      <c r="L51" s="5"/>
    </row>
    <row r="52" spans="1:12" ht="12">
      <c r="A52" s="103"/>
      <c r="B52" s="103"/>
      <c r="C52" s="103"/>
      <c r="D52" s="103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2007-03-15T21:20:07Z</dcterms:created>
  <dcterms:modified xsi:type="dcterms:W3CDTF">2007-03-20T18:36:27Z</dcterms:modified>
  <cp:category/>
  <cp:version/>
  <cp:contentType/>
  <cp:contentStatus/>
</cp:coreProperties>
</file>