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<sst xmlns="http://schemas.openxmlformats.org/spreadsheetml/2006/main" count="57" uniqueCount="40">
  <si>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</si>
  <si>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</si>
  <si>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</si>
  <si>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</si>
  <si>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AUGUST 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</si>
  <si>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</si>
  <si>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</si>
  <si>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</si>
  <si>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</si>
  <si>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</si>
  <si>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</si>
  <si>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</si>
  <si>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</si>
  <si>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</si>
  <si>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</si>
  <si>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</si>
  <si>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</si>
  <si>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</si>
  <si>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</si>
  <si>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</si>
  <si>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</si>
  <si>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</si>
  <si>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</si>
  <si>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</si>
  <si>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</si>
  <si>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</si>
  <si>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</si>
  <si>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</si>
  <si>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</si>
  <si>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</si>
  <si>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</si>
  <si>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</si>
  <si>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AUGUST 31,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</si>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</sst>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5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4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6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8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4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164" fontId="8" fillId="0" borderId="4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4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5" xfId="17" applyNumberFormat="1" applyFont="1" applyFill="1" applyBorder="1" applyAlignment="1" applyProtection="1">
      <alignment horizontal="right"/>
      <protection/>
    </xf>
    <xf numFmtId="171" fontId="8" fillId="0" borderId="6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21" t="s">
        <v>14</v>
      </c>
      <c r="F8" s="19" t="s">
        <v>15</v>
      </c>
      <c r="G8" s="22" t="s">
        <v>16</v>
      </c>
      <c r="H8" s="23" t="s">
        <v>17</v>
      </c>
      <c r="I8" s="18"/>
      <c r="J8" s="5"/>
      <c r="K8" s="5"/>
      <c r="L8" s="5"/>
    </row>
    <row r="9" spans="1:12" ht="12.75" customHeight="1">
      <c r="A9" s="24" t="s">
        <v>18</v>
      </c>
      <c r="B9" s="14">
        <v>37300</v>
      </c>
      <c r="C9" s="25">
        <v>31</v>
      </c>
      <c r="D9" s="26">
        <v>129691</v>
      </c>
      <c r="E9" s="27">
        <v>13118091</v>
      </c>
      <c r="F9" s="28">
        <f>E9*0.18</f>
        <v>2361256.38</v>
      </c>
      <c r="G9" s="28">
        <f>E9-F9</f>
        <v>10756834.620000001</v>
      </c>
      <c r="H9" s="29">
        <f>G9*0.185</f>
        <v>1990014.4047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168298</v>
      </c>
      <c r="E10" s="34">
        <v>7587395</v>
      </c>
      <c r="F10" s="35">
        <f>E10*0.18</f>
        <v>1365731.0999999999</v>
      </c>
      <c r="G10" s="35">
        <f>E10-F10</f>
        <v>6221663.9</v>
      </c>
      <c r="H10" s="36">
        <f>G10*0.185</f>
        <v>1151007.8215</v>
      </c>
      <c r="I10" s="5"/>
      <c r="J10" s="5"/>
      <c r="K10" s="5"/>
      <c r="L10" s="5"/>
    </row>
    <row r="11" spans="1:12" ht="13.5" thickBot="1">
      <c r="A11" s="37" t="s">
        <v>20</v>
      </c>
      <c r="B11" s="38">
        <v>37974</v>
      </c>
      <c r="C11" s="39">
        <v>31</v>
      </c>
      <c r="D11" s="40">
        <v>210741</v>
      </c>
      <c r="E11" s="41">
        <v>8945934</v>
      </c>
      <c r="F11" s="42">
        <f>E11*0.18</f>
        <v>1610268.1199999999</v>
      </c>
      <c r="G11" s="42">
        <f>E11-F11</f>
        <v>7335665.88</v>
      </c>
      <c r="H11" s="43">
        <f>G11*0.185</f>
        <v>1357098.1878</v>
      </c>
      <c r="I11" s="5"/>
      <c r="J11" s="5"/>
      <c r="K11" s="5"/>
      <c r="L11" s="5"/>
    </row>
    <row r="12" spans="1:12" ht="13.5" thickBot="1">
      <c r="A12" s="37" t="s">
        <v>21</v>
      </c>
      <c r="B12" s="38"/>
      <c r="C12" s="44"/>
      <c r="D12" s="40">
        <f>SUM(D9:D11)</f>
        <v>508730</v>
      </c>
      <c r="E12" s="41">
        <f>SUM(E9:E11)</f>
        <v>29651420</v>
      </c>
      <c r="F12" s="41">
        <f>SUM(F9:F11)</f>
        <v>5337255.6</v>
      </c>
      <c r="G12" s="41">
        <f>SUM(G9:G11)</f>
        <v>24314164.400000002</v>
      </c>
      <c r="H12" s="43">
        <f>SUM(H9:H11)</f>
        <v>4498120.414000001</v>
      </c>
      <c r="I12" s="5"/>
      <c r="J12" s="5"/>
      <c r="K12" s="5"/>
      <c r="L12" s="5"/>
    </row>
    <row r="13" spans="1:12" ht="12.75">
      <c r="A13" s="45"/>
      <c r="B13" s="46"/>
      <c r="C13" s="47"/>
      <c r="D13" s="48"/>
      <c r="E13" s="49"/>
      <c r="F13" s="49"/>
      <c r="G13" s="49"/>
      <c r="H13" s="50"/>
      <c r="I13" s="5"/>
      <c r="J13" s="5"/>
      <c r="K13" s="5"/>
      <c r="L13" s="5"/>
    </row>
    <row r="14" spans="1:12" ht="12.75">
      <c r="A14" s="45"/>
      <c r="B14" s="46"/>
      <c r="C14" s="47"/>
      <c r="D14" s="48"/>
      <c r="E14" s="49"/>
      <c r="F14" s="49"/>
      <c r="G14" s="49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1" t="s">
        <v>39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2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3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54"/>
      <c r="G23" s="54"/>
      <c r="H23" s="54"/>
      <c r="I23" s="5"/>
      <c r="J23" s="5"/>
      <c r="K23" s="5"/>
      <c r="L23" s="5"/>
    </row>
    <row r="24" spans="1:12" ht="15">
      <c r="A24" s="55"/>
      <c r="B24" s="56"/>
      <c r="C24" s="57" t="s">
        <v>26</v>
      </c>
      <c r="D24" s="57"/>
      <c r="E24" s="57"/>
      <c r="F24" s="57" t="s">
        <v>27</v>
      </c>
      <c r="G24" s="57"/>
      <c r="H24" s="57"/>
      <c r="I24" s="5"/>
      <c r="J24" s="5"/>
      <c r="K24" s="5"/>
      <c r="L24" s="5"/>
    </row>
    <row r="25" spans="1:12" ht="13.5" thickBot="1">
      <c r="A25" s="55"/>
      <c r="B25" s="56"/>
      <c r="C25" s="55"/>
      <c r="D25" s="58"/>
      <c r="E25" s="59"/>
      <c r="F25" s="60"/>
      <c r="G25" s="61"/>
      <c r="H25" s="62"/>
      <c r="I25" s="5"/>
      <c r="J25" s="5"/>
      <c r="K25" s="5"/>
      <c r="L25" s="5"/>
    </row>
    <row r="26" spans="1:12" ht="13.5" thickBot="1">
      <c r="A26" s="63" t="s">
        <v>10</v>
      </c>
      <c r="B26" s="64">
        <v>39295</v>
      </c>
      <c r="C26" s="65">
        <v>39265</v>
      </c>
      <c r="D26" s="66" t="s">
        <v>28</v>
      </c>
      <c r="E26" s="67" t="s">
        <v>29</v>
      </c>
      <c r="F26" s="68">
        <v>38930</v>
      </c>
      <c r="G26" s="66" t="s">
        <v>28</v>
      </c>
      <c r="H26" s="67" t="s">
        <v>29</v>
      </c>
      <c r="I26" s="5"/>
      <c r="J26" s="5"/>
      <c r="K26" s="5"/>
      <c r="L26" s="5"/>
    </row>
    <row r="27" spans="1:12" ht="12.75">
      <c r="A27" s="69" t="s">
        <v>18</v>
      </c>
      <c r="B27" s="70">
        <f>E9</f>
        <v>13118091</v>
      </c>
      <c r="C27" s="27">
        <v>14836438</v>
      </c>
      <c r="D27" s="71">
        <f>B27-C27</f>
        <v>-1718347</v>
      </c>
      <c r="E27" s="72">
        <f>D27/C27</f>
        <v>-0.11581937659160507</v>
      </c>
      <c r="F27" s="27">
        <v>13419656</v>
      </c>
      <c r="G27" s="73">
        <f>B27-F27</f>
        <v>-301565</v>
      </c>
      <c r="H27" s="72">
        <f>G27/F27</f>
        <v>-0.02247188750590924</v>
      </c>
      <c r="I27" s="5"/>
      <c r="J27" s="5"/>
      <c r="K27" s="5"/>
      <c r="L27" s="5"/>
    </row>
    <row r="28" spans="1:12" ht="12.75">
      <c r="A28" s="74" t="s">
        <v>19</v>
      </c>
      <c r="B28" s="75">
        <f>E10</f>
        <v>7587395</v>
      </c>
      <c r="C28" s="34">
        <v>7832707</v>
      </c>
      <c r="D28" s="76">
        <f>B28-C28</f>
        <v>-245312</v>
      </c>
      <c r="E28" s="72">
        <f>D28/C28</f>
        <v>-0.031318929713571565</v>
      </c>
      <c r="F28" s="34">
        <v>7842049</v>
      </c>
      <c r="G28" s="77">
        <f>B28-F28</f>
        <v>-254654</v>
      </c>
      <c r="H28" s="72">
        <f>G28/F28</f>
        <v>-0.032472890694766124</v>
      </c>
      <c r="I28" s="5"/>
      <c r="J28" s="5"/>
      <c r="K28" s="5"/>
      <c r="L28" s="5"/>
    </row>
    <row r="29" spans="1:12" ht="13.5" thickBot="1">
      <c r="A29" s="78" t="s">
        <v>20</v>
      </c>
      <c r="B29" s="79">
        <f>E11</f>
        <v>8945934</v>
      </c>
      <c r="C29" s="41">
        <v>9124839</v>
      </c>
      <c r="D29" s="80">
        <f>B29-C29</f>
        <v>-178905</v>
      </c>
      <c r="E29" s="81">
        <f>D29/C29</f>
        <v>-0.019606373328888323</v>
      </c>
      <c r="F29" s="41">
        <v>8392986</v>
      </c>
      <c r="G29" s="82">
        <f>B29-F29</f>
        <v>552948</v>
      </c>
      <c r="H29" s="81">
        <f>G29/F29</f>
        <v>0.06588215445611371</v>
      </c>
      <c r="I29" s="5"/>
      <c r="J29" s="5"/>
      <c r="K29" s="5"/>
      <c r="L29" s="5"/>
    </row>
    <row r="30" spans="1:12" ht="12.75" customHeight="1" thickBot="1">
      <c r="A30" s="4"/>
      <c r="B30" s="83">
        <f>SUM(B27:B29)</f>
        <v>29651420</v>
      </c>
      <c r="C30" s="83">
        <f>SUM(C27:C29)</f>
        <v>31793984</v>
      </c>
      <c r="D30" s="84">
        <f>SUM(D27:D29)</f>
        <v>-2142564</v>
      </c>
      <c r="E30" s="81">
        <f>D30/C30</f>
        <v>-0.06738897522248234</v>
      </c>
      <c r="F30" s="85">
        <f>SUM(F27:F29)</f>
        <v>29654691</v>
      </c>
      <c r="G30" s="84">
        <f>SUM(G27:G29)</f>
        <v>-3271</v>
      </c>
      <c r="H30" s="81">
        <f>G30/F30</f>
        <v>-0.00011030295341806124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6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7"/>
      <c r="D36" s="87"/>
      <c r="E36" s="87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87"/>
      <c r="D37" s="87"/>
      <c r="E37" s="87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88"/>
      <c r="C38" s="89" t="s">
        <v>32</v>
      </c>
      <c r="D38" s="87"/>
      <c r="E38" s="87"/>
      <c r="F38" s="4"/>
      <c r="G38" s="4"/>
      <c r="H38" s="4"/>
      <c r="I38" s="5"/>
      <c r="J38" s="5"/>
      <c r="K38" s="5"/>
      <c r="L38" s="5"/>
    </row>
    <row r="39" spans="1:12" ht="15">
      <c r="A39" s="1"/>
      <c r="B39" s="88"/>
      <c r="C39" s="89" t="s">
        <v>33</v>
      </c>
      <c r="D39" s="87"/>
      <c r="E39" s="87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0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1"/>
      <c r="B41" s="46"/>
      <c r="C41" s="91"/>
      <c r="D41" s="91"/>
      <c r="E41" s="91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4" t="s">
        <v>18</v>
      </c>
      <c r="B44" s="14">
        <v>37300</v>
      </c>
      <c r="C44" s="92">
        <f>D9+137201</f>
        <v>266892</v>
      </c>
      <c r="D44" s="93">
        <f>E9+14836438</f>
        <v>27954529</v>
      </c>
      <c r="E44" s="94">
        <f>F9+2670559</f>
        <v>5031815.38</v>
      </c>
      <c r="F44" s="93">
        <f>G9+12165879</f>
        <v>22922713.62</v>
      </c>
      <c r="G44" s="93">
        <f>0.185*F44</f>
        <v>4240702.0197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5">
        <f>D10+173514</f>
        <v>341812</v>
      </c>
      <c r="D45" s="96">
        <f>E10+7832707</f>
        <v>15420102</v>
      </c>
      <c r="E45" s="97">
        <f>F10+1409887</f>
        <v>2775618.0999999996</v>
      </c>
      <c r="F45" s="96">
        <f>G10+6422820</f>
        <v>12644483.9</v>
      </c>
      <c r="G45" s="96">
        <f>0.185*F45</f>
        <v>2339229.5215000003</v>
      </c>
      <c r="H45" s="4"/>
      <c r="I45" s="5"/>
      <c r="J45" s="5"/>
      <c r="K45" s="5"/>
      <c r="L45" s="5"/>
    </row>
    <row r="46" spans="1:12" ht="13.5" thickBot="1">
      <c r="A46" s="37" t="s">
        <v>20</v>
      </c>
      <c r="B46" s="38">
        <v>37974</v>
      </c>
      <c r="C46" s="98">
        <f>D11+216122</f>
        <v>426863</v>
      </c>
      <c r="D46" s="99">
        <f>E11+9124839</f>
        <v>18070773</v>
      </c>
      <c r="E46" s="100">
        <f>F11+1642471</f>
        <v>3252739.12</v>
      </c>
      <c r="F46" s="99">
        <f>G11+7482368</f>
        <v>14818033.879999999</v>
      </c>
      <c r="G46" s="99">
        <f>0.185*F46</f>
        <v>2741336.2677999996</v>
      </c>
      <c r="H46" s="4"/>
      <c r="I46" s="5"/>
      <c r="J46" s="5"/>
      <c r="K46" s="5"/>
      <c r="L46" s="5"/>
    </row>
    <row r="47" spans="1:12" ht="13.5" thickBot="1">
      <c r="A47" s="37" t="s">
        <v>21</v>
      </c>
      <c r="B47" s="38"/>
      <c r="C47" s="101">
        <f>SUM(C44:C46)</f>
        <v>1035567</v>
      </c>
      <c r="D47" s="99">
        <f>SUM(D44:D46)</f>
        <v>61445404</v>
      </c>
      <c r="E47" s="99">
        <f>SUM(E44:E46)</f>
        <v>11060172.6</v>
      </c>
      <c r="F47" s="99">
        <f>SUM(F44:F46)</f>
        <v>50385231.400000006</v>
      </c>
      <c r="G47" s="99">
        <f>SUM(G44:G46)</f>
        <v>9321267.809</v>
      </c>
      <c r="H47" s="4"/>
      <c r="I47" s="5"/>
      <c r="J47" s="5"/>
      <c r="K47" s="5"/>
      <c r="L47" s="5"/>
    </row>
    <row r="48" spans="1:12" ht="12">
      <c r="A48" s="5"/>
      <c r="B48" s="5"/>
      <c r="C48" s="102"/>
      <c r="D48" s="102"/>
      <c r="E48" s="102"/>
      <c r="F48" s="102"/>
      <c r="G48" s="102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3"/>
      <c r="B50" s="103"/>
      <c r="C50" s="103"/>
      <c r="D50" s="103"/>
      <c r="E50" s="5"/>
      <c r="F50" s="5"/>
      <c r="G50" s="5"/>
      <c r="H50" s="5"/>
      <c r="I50" s="5"/>
      <c r="J50" s="5"/>
      <c r="K50" s="5"/>
      <c r="L50" s="5"/>
    </row>
    <row r="51" spans="1:12" ht="15">
      <c r="A51" s="104"/>
      <c r="B51" s="103"/>
      <c r="C51" s="103"/>
      <c r="D51" s="103"/>
      <c r="E51" s="5"/>
      <c r="F51" s="5"/>
      <c r="G51" s="5"/>
      <c r="H51" s="5"/>
      <c r="I51" s="5"/>
      <c r="J51" s="5"/>
      <c r="K51" s="5"/>
      <c r="L51" s="5"/>
    </row>
    <row r="52" spans="1:12" ht="12">
      <c r="A52" s="103"/>
      <c r="B52" s="103"/>
      <c r="C52" s="103"/>
      <c r="D52" s="103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2007-09-17T21:39:47Z</dcterms:created>
  <dcterms:modified xsi:type="dcterms:W3CDTF">2007-09-17T21:40:16Z</dcterms:modified>
  <cp:category/>
  <cp:version/>
  <cp:contentType/>
  <cp:contentStatus/>
</cp:coreProperties>
</file>