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<sst xmlns="http://schemas.openxmlformats.org/spreadsheetml/2006/main" count="71" uniqueCount="47">
  <si>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LOUISIANA STATE POLICE</t>
  </si>
  <si>
    <t xml:space="preserve"> </t>
  </si>
  <si>
    <t>FOR THE MONTH OF:</t>
  </si>
  <si>
    <t>AUGUST 2006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</si>
  <si>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</si>
  <si>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</si>
  <si>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</si>
  <si>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</si>
  <si>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</si>
  <si>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</si>
  <si>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</si>
  <si>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</si>
  <si>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</si>
  <si>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</si>
  <si>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</si>
  <si>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</si>
  <si>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</si>
  <si>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</si>
  <si>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</si>
  <si>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</si>
  <si>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</si>
  <si>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</si>
  <si>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</si>
  <si>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</si>
  <si>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</si>
  <si>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</si>
  <si>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</si>
  <si>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</si>
  <si>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</si>
  <si>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</si>
  <si>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BELLE OF B.R.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</si>
  <si>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</si>
  <si>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</si>
  <si>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</si>
  <si>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</si>
  <si>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2006 - AUGUST 31,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</si>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</sst>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112" zoomScaleNormal="112" workbookViewId="0" topLeftCell="A1">
      <selection activeCell="A5" sqref="A5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45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144557</v>
      </c>
      <c r="E8" s="39">
        <v>7791545</v>
      </c>
      <c r="F8" s="40">
        <f aca="true" t="shared" si="0" ref="F8:F17">E8*0.215</f>
        <v>1675182.175</v>
      </c>
      <c r="G8" s="39">
        <v>9846319</v>
      </c>
      <c r="H8" s="41">
        <v>8160936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277865</v>
      </c>
      <c r="E9" s="45">
        <v>12707809</v>
      </c>
      <c r="F9" s="46">
        <f t="shared" si="0"/>
        <v>2732178.935</v>
      </c>
      <c r="G9" s="45">
        <v>13096829</v>
      </c>
      <c r="H9" s="47">
        <v>9110943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228052</v>
      </c>
      <c r="E10" s="45">
        <v>21139631</v>
      </c>
      <c r="F10" s="46">
        <f t="shared" si="0"/>
        <v>4545020.665</v>
      </c>
      <c r="G10" s="45">
        <v>24493375</v>
      </c>
      <c r="H10" s="47">
        <v>19626229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139608</v>
      </c>
      <c r="E11" s="45">
        <v>9124778</v>
      </c>
      <c r="F11" s="46">
        <f t="shared" si="0"/>
        <v>1961827.27</v>
      </c>
      <c r="G11" s="45">
        <v>8798891</v>
      </c>
      <c r="H11" s="47">
        <v>7865339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175249</v>
      </c>
      <c r="E12" s="45">
        <v>10044937</v>
      </c>
      <c r="F12" s="46">
        <f t="shared" si="0"/>
        <v>2159661.455</v>
      </c>
      <c r="G12" s="45">
        <v>11701430</v>
      </c>
      <c r="H12" s="47">
        <v>10421973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164292</v>
      </c>
      <c r="E13" s="51">
        <v>11636475</v>
      </c>
      <c r="F13" s="52">
        <f t="shared" si="0"/>
        <v>2501842.125</v>
      </c>
      <c r="G13" s="51">
        <v>12988023</v>
      </c>
      <c r="H13" s="53">
        <v>9270635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63766</v>
      </c>
      <c r="E14" s="51">
        <v>2694915</v>
      </c>
      <c r="F14" s="52">
        <f t="shared" si="0"/>
        <v>579406.725</v>
      </c>
      <c r="G14" s="51">
        <v>3037672</v>
      </c>
      <c r="H14" s="53">
        <v>1746637</v>
      </c>
    </row>
    <row r="15" spans="1:8" ht="15.75" customHeight="1">
      <c r="A15" s="48" t="s">
        <v>24</v>
      </c>
      <c r="B15" s="49">
        <v>34311</v>
      </c>
      <c r="C15" s="44">
        <v>31</v>
      </c>
      <c r="D15" s="50">
        <v>0</v>
      </c>
      <c r="E15" s="51">
        <v>0</v>
      </c>
      <c r="F15" s="52">
        <f t="shared" si="0"/>
        <v>0</v>
      </c>
      <c r="G15" s="51">
        <v>0</v>
      </c>
      <c r="H15" s="53">
        <v>5992665</v>
      </c>
    </row>
    <row r="16" spans="1:8" ht="15.75" customHeight="1">
      <c r="A16" s="48" t="s">
        <v>25</v>
      </c>
      <c r="B16" s="49">
        <v>34266</v>
      </c>
      <c r="C16" s="44">
        <v>31</v>
      </c>
      <c r="D16" s="50">
        <v>0</v>
      </c>
      <c r="E16" s="51">
        <v>0</v>
      </c>
      <c r="F16" s="52">
        <f t="shared" si="0"/>
        <v>0</v>
      </c>
      <c r="G16" s="51">
        <v>0</v>
      </c>
      <c r="H16" s="53">
        <v>3794426</v>
      </c>
    </row>
    <row r="17" spans="1:8" ht="15.75" customHeight="1">
      <c r="A17" s="48" t="s">
        <v>26</v>
      </c>
      <c r="B17" s="49">
        <v>38495</v>
      </c>
      <c r="C17" s="44">
        <v>31</v>
      </c>
      <c r="D17" s="50">
        <v>384973</v>
      </c>
      <c r="E17" s="51">
        <v>25905808</v>
      </c>
      <c r="F17" s="52">
        <f t="shared" si="0"/>
        <v>5569748.72</v>
      </c>
      <c r="G17" s="51">
        <v>26686327</v>
      </c>
      <c r="H17" s="53">
        <v>17062645</v>
      </c>
    </row>
    <row r="18" spans="1:8" ht="15.75" customHeight="1">
      <c r="A18" s="42" t="s">
        <v>27</v>
      </c>
      <c r="B18" s="43">
        <v>34887</v>
      </c>
      <c r="C18" s="44">
        <v>31</v>
      </c>
      <c r="D18" s="38">
        <v>0</v>
      </c>
      <c r="E18" s="45">
        <v>0</v>
      </c>
      <c r="F18" s="46">
        <f>E18*0.185</f>
        <v>0</v>
      </c>
      <c r="G18" s="45">
        <v>0</v>
      </c>
      <c r="H18" s="47">
        <v>3499914</v>
      </c>
    </row>
    <row r="19" spans="1:8" ht="15" customHeight="1">
      <c r="A19" s="42" t="s">
        <v>28</v>
      </c>
      <c r="B19" s="43">
        <v>34552</v>
      </c>
      <c r="C19" s="44">
        <v>31</v>
      </c>
      <c r="D19" s="38">
        <v>225197</v>
      </c>
      <c r="E19" s="45">
        <v>15606095</v>
      </c>
      <c r="F19" s="46">
        <f>E19*0.215</f>
        <v>3355310.425</v>
      </c>
      <c r="G19" s="45">
        <v>17780417</v>
      </c>
      <c r="H19" s="47">
        <v>8382184</v>
      </c>
    </row>
    <row r="20" spans="1:8" ht="15.75" customHeight="1">
      <c r="A20" s="42" t="s">
        <v>29</v>
      </c>
      <c r="B20" s="43">
        <v>34582</v>
      </c>
      <c r="C20" s="44">
        <v>31</v>
      </c>
      <c r="D20" s="38">
        <v>97786</v>
      </c>
      <c r="E20" s="45">
        <v>10978446</v>
      </c>
      <c r="F20" s="46">
        <f>E20*0.215</f>
        <v>2360365.89</v>
      </c>
      <c r="G20" s="45">
        <v>12003578</v>
      </c>
      <c r="H20" s="47">
        <v>7996958</v>
      </c>
    </row>
    <row r="21" spans="1:8" ht="15.75" customHeight="1">
      <c r="A21" s="48" t="s">
        <v>30</v>
      </c>
      <c r="B21" s="49">
        <v>34607</v>
      </c>
      <c r="C21" s="44">
        <v>31</v>
      </c>
      <c r="D21" s="50">
        <v>98523</v>
      </c>
      <c r="E21" s="51">
        <v>8324876</v>
      </c>
      <c r="F21" s="52">
        <f>E21*0.215</f>
        <v>1789848.34</v>
      </c>
      <c r="G21" s="51">
        <v>9447964</v>
      </c>
      <c r="H21" s="53">
        <v>6369481</v>
      </c>
    </row>
    <row r="22" spans="1:8" ht="15.75" customHeight="1" thickBot="1">
      <c r="A22" s="54" t="s">
        <v>31</v>
      </c>
      <c r="B22" s="55">
        <v>34696</v>
      </c>
      <c r="C22" s="44">
        <v>31</v>
      </c>
      <c r="D22" s="50">
        <v>117358</v>
      </c>
      <c r="E22" s="51">
        <v>11136369</v>
      </c>
      <c r="F22" s="52">
        <f>E22*0.215</f>
        <v>2394319.335</v>
      </c>
      <c r="G22" s="51">
        <v>12025898</v>
      </c>
      <c r="H22" s="53">
        <v>8222453</v>
      </c>
    </row>
    <row r="23" spans="1:8" ht="18" customHeight="1" thickBot="1">
      <c r="A23" s="56" t="s">
        <v>32</v>
      </c>
      <c r="B23" s="57" t="s">
        <v>1</v>
      </c>
      <c r="C23" s="58"/>
      <c r="D23" s="59">
        <f>SUM(D8:D22)</f>
        <v>2117226</v>
      </c>
      <c r="E23" s="60">
        <f>SUM(E8:E22)</f>
        <v>147091684</v>
      </c>
      <c r="F23" s="60">
        <f>SUM(F8:F22)</f>
        <v>31624712.060000002</v>
      </c>
      <c r="G23" s="61">
        <f>SUM(G8:G22)</f>
        <v>161906723</v>
      </c>
      <c r="H23" s="60">
        <v>127523417</v>
      </c>
    </row>
    <row r="24" spans="1:8" ht="12.75">
      <c r="A24" s="62"/>
      <c r="B24" s="63"/>
      <c r="C24" s="64"/>
      <c r="D24" s="65"/>
      <c r="E24" s="66"/>
      <c r="F24" s="66"/>
      <c r="G24" s="66"/>
      <c r="H24" s="66"/>
    </row>
    <row r="25" spans="1:14" s="69" customFormat="1" ht="13.5">
      <c r="A25" s="67" t="s">
        <v>33</v>
      </c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8"/>
      <c r="M25" s="68"/>
      <c r="N25" s="68"/>
    </row>
    <row r="26" spans="1:14" s="69" customFormat="1" ht="13.5">
      <c r="A26" s="68"/>
      <c r="B26" s="68"/>
      <c r="C26" s="68"/>
      <c r="D26" s="68"/>
      <c r="E26" s="67"/>
      <c r="F26" s="67"/>
      <c r="G26" s="67"/>
      <c r="H26" s="67"/>
      <c r="I26" s="70"/>
      <c r="J26" s="70"/>
      <c r="K26" s="70"/>
      <c r="L26" s="70"/>
      <c r="M26" s="70"/>
      <c r="N26" s="68"/>
    </row>
    <row r="27" spans="1:14" s="69" customFormat="1" ht="13.5">
      <c r="A27" s="67"/>
      <c r="B27" s="67"/>
      <c r="C27" s="67"/>
      <c r="D27" s="67"/>
      <c r="E27" s="67"/>
      <c r="F27" s="67"/>
      <c r="G27" s="67"/>
      <c r="H27" s="67"/>
      <c r="I27" s="70"/>
      <c r="J27" s="70"/>
      <c r="K27" s="70"/>
      <c r="L27" s="70"/>
      <c r="M27" s="70"/>
      <c r="N27" s="68"/>
    </row>
    <row r="28" spans="1:14" ht="12.75">
      <c r="A28" s="71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46</v>
      </c>
      <c r="B30" s="2"/>
      <c r="C30" s="3"/>
      <c r="D30" s="3"/>
      <c r="E30" s="3"/>
      <c r="F30" s="5"/>
    </row>
    <row r="31" spans="1:6" ht="15.75">
      <c r="A31" s="1" t="s">
        <v>34</v>
      </c>
      <c r="C31" s="72" t="s">
        <v>35</v>
      </c>
      <c r="D31" s="3"/>
      <c r="E31" s="3"/>
      <c r="F31" s="73"/>
    </row>
    <row r="32" spans="1:6" ht="12.75">
      <c r="A32" s="4"/>
      <c r="B32" s="14" t="s">
        <v>1</v>
      </c>
      <c r="C32" s="74"/>
      <c r="D32" s="5"/>
      <c r="E32" s="4"/>
      <c r="F32" s="75"/>
    </row>
    <row r="33" spans="1:6" ht="13.5" thickBot="1">
      <c r="A33" s="4"/>
      <c r="B33" s="14"/>
      <c r="C33" s="4"/>
      <c r="D33" s="4"/>
      <c r="E33" s="4"/>
      <c r="F33" s="75" t="s">
        <v>36</v>
      </c>
    </row>
    <row r="34" spans="1:6" ht="14.25" customHeight="1">
      <c r="A34" s="37" t="s">
        <v>37</v>
      </c>
      <c r="B34" s="20" t="s">
        <v>5</v>
      </c>
      <c r="C34" s="37" t="s">
        <v>38</v>
      </c>
      <c r="D34" s="37" t="s">
        <v>38</v>
      </c>
      <c r="E34" s="37" t="s">
        <v>38</v>
      </c>
      <c r="F34" s="75"/>
    </row>
    <row r="35" spans="1:6" ht="14.25" customHeight="1" thickBot="1">
      <c r="A35" s="76" t="s">
        <v>10</v>
      </c>
      <c r="B35" s="28" t="s">
        <v>11</v>
      </c>
      <c r="C35" s="31" t="s">
        <v>13</v>
      </c>
      <c r="D35" s="76" t="s">
        <v>39</v>
      </c>
      <c r="E35" s="31" t="s">
        <v>40</v>
      </c>
      <c r="F35" s="75"/>
    </row>
    <row r="36" spans="1:6" ht="15.75" customHeight="1">
      <c r="A36" s="35" t="s">
        <v>17</v>
      </c>
      <c r="B36" s="36">
        <v>35342</v>
      </c>
      <c r="C36" s="77">
        <f>D8+172824</f>
        <v>317381</v>
      </c>
      <c r="D36" s="78">
        <f>E8+9846319</f>
        <v>17637864</v>
      </c>
      <c r="E36" s="79">
        <f aca="true" t="shared" si="1" ref="E36:E45">0.215*D36</f>
        <v>3792140.76</v>
      </c>
      <c r="F36" s="80"/>
    </row>
    <row r="37" spans="1:7" ht="15.75" customHeight="1">
      <c r="A37" s="42" t="s">
        <v>18</v>
      </c>
      <c r="B37" s="43">
        <v>36880</v>
      </c>
      <c r="C37" s="79">
        <f>D9+314823</f>
        <v>592688</v>
      </c>
      <c r="D37" s="81">
        <f>E9+13096829</f>
        <v>25804638</v>
      </c>
      <c r="E37" s="79">
        <f t="shared" si="1"/>
        <v>5547997.17</v>
      </c>
      <c r="F37" s="80"/>
      <c r="G37" s="18"/>
    </row>
    <row r="38" spans="1:6" ht="15.75" customHeight="1">
      <c r="A38" s="42" t="s">
        <v>19</v>
      </c>
      <c r="B38" s="43">
        <v>34524</v>
      </c>
      <c r="C38" s="79">
        <f>D10+261856</f>
        <v>489908</v>
      </c>
      <c r="D38" s="81">
        <f>E10+24493375</f>
        <v>45633006</v>
      </c>
      <c r="E38" s="79">
        <f t="shared" si="1"/>
        <v>9811096.29</v>
      </c>
      <c r="F38" s="80"/>
    </row>
    <row r="39" spans="1:6" ht="15.75" customHeight="1">
      <c r="A39" s="42" t="s">
        <v>20</v>
      </c>
      <c r="B39" s="43">
        <v>34474</v>
      </c>
      <c r="C39" s="79">
        <f>D11+172087</f>
        <v>311695</v>
      </c>
      <c r="D39" s="81">
        <f>E11+8798891</f>
        <v>17923669</v>
      </c>
      <c r="E39" s="79">
        <f t="shared" si="1"/>
        <v>3853588.835</v>
      </c>
      <c r="F39" s="80"/>
    </row>
    <row r="40" spans="1:6" ht="15.75" customHeight="1">
      <c r="A40" s="42" t="s">
        <v>21</v>
      </c>
      <c r="B40" s="43">
        <v>38127</v>
      </c>
      <c r="C40" s="79">
        <f>D12+197957</f>
        <v>373206</v>
      </c>
      <c r="D40" s="81">
        <f>E12+11701430</f>
        <v>21746367</v>
      </c>
      <c r="E40" s="79">
        <f t="shared" si="1"/>
        <v>4675468.905</v>
      </c>
      <c r="F40" s="80"/>
    </row>
    <row r="41" spans="1:6" ht="16.5" customHeight="1">
      <c r="A41" s="48" t="s">
        <v>41</v>
      </c>
      <c r="B41" s="49">
        <v>35258</v>
      </c>
      <c r="C41" s="82">
        <f>D13+204015</f>
        <v>368307</v>
      </c>
      <c r="D41" s="83">
        <f>E13+12988023</f>
        <v>24624498</v>
      </c>
      <c r="E41" s="82">
        <f t="shared" si="1"/>
        <v>5294267.07</v>
      </c>
      <c r="F41" s="75"/>
    </row>
    <row r="42" spans="1:6" ht="15.75" customHeight="1">
      <c r="A42" s="48" t="s">
        <v>23</v>
      </c>
      <c r="B42" s="49">
        <v>34909</v>
      </c>
      <c r="C42" s="82">
        <f>D14+77562</f>
        <v>141328</v>
      </c>
      <c r="D42" s="83">
        <f>E14+3037672</f>
        <v>5732587</v>
      </c>
      <c r="E42" s="82">
        <f t="shared" si="1"/>
        <v>1232506.205</v>
      </c>
      <c r="F42" s="73"/>
    </row>
    <row r="43" spans="1:6" ht="15.75" customHeight="1">
      <c r="A43" s="48" t="s">
        <v>42</v>
      </c>
      <c r="B43" s="49">
        <v>34311</v>
      </c>
      <c r="C43" s="82">
        <f>D15+0</f>
        <v>0</v>
      </c>
      <c r="D43" s="83">
        <f>E15+0</f>
        <v>0</v>
      </c>
      <c r="E43" s="82">
        <f t="shared" si="1"/>
        <v>0</v>
      </c>
      <c r="F43" s="5"/>
    </row>
    <row r="44" spans="1:6" ht="15.75" customHeight="1">
      <c r="A44" s="48" t="s">
        <v>43</v>
      </c>
      <c r="B44" s="49">
        <v>34266</v>
      </c>
      <c r="C44" s="82">
        <f>D16+0</f>
        <v>0</v>
      </c>
      <c r="D44" s="83">
        <f>E16+0</f>
        <v>0</v>
      </c>
      <c r="E44" s="82">
        <f t="shared" si="1"/>
        <v>0</v>
      </c>
      <c r="F44" s="5"/>
    </row>
    <row r="45" spans="1:6" ht="15.75" customHeight="1">
      <c r="A45" s="48" t="s">
        <v>26</v>
      </c>
      <c r="B45" s="49">
        <v>38495</v>
      </c>
      <c r="C45" s="82">
        <f>D17+448718</f>
        <v>833691</v>
      </c>
      <c r="D45" s="83">
        <f>E17+26686327</f>
        <v>52592135</v>
      </c>
      <c r="E45" s="82">
        <f t="shared" si="1"/>
        <v>11307309.025</v>
      </c>
      <c r="F45" s="5"/>
    </row>
    <row r="46" spans="1:6" ht="15.75" customHeight="1">
      <c r="A46" s="42" t="s">
        <v>44</v>
      </c>
      <c r="B46" s="43">
        <v>34887</v>
      </c>
      <c r="C46" s="79">
        <f>D18+0</f>
        <v>0</v>
      </c>
      <c r="D46" s="81">
        <f>E18+0</f>
        <v>0</v>
      </c>
      <c r="E46" s="79">
        <f>0.185*D46</f>
        <v>0</v>
      </c>
      <c r="F46" s="84"/>
    </row>
    <row r="47" spans="1:6" ht="15.75" customHeight="1">
      <c r="A47" s="42" t="s">
        <v>28</v>
      </c>
      <c r="B47" s="43">
        <v>34552</v>
      </c>
      <c r="C47" s="79">
        <f>D19+237502</f>
        <v>462699</v>
      </c>
      <c r="D47" s="81">
        <f>E19+17780417</f>
        <v>33386512</v>
      </c>
      <c r="E47" s="79">
        <f>0.215*D47</f>
        <v>7178100.08</v>
      </c>
      <c r="F47" s="84"/>
    </row>
    <row r="48" spans="1:6" ht="15.75" customHeight="1">
      <c r="A48" s="42" t="s">
        <v>29</v>
      </c>
      <c r="B48" s="43">
        <v>34582</v>
      </c>
      <c r="C48" s="79">
        <f>D20+111887</f>
        <v>209673</v>
      </c>
      <c r="D48" s="81">
        <f>E20+12003578</f>
        <v>22982024</v>
      </c>
      <c r="E48" s="79">
        <f>0.215*D48</f>
        <v>4941135.16</v>
      </c>
      <c r="F48" s="84"/>
    </row>
    <row r="49" spans="1:6" ht="16.5" customHeight="1">
      <c r="A49" s="48" t="s">
        <v>30</v>
      </c>
      <c r="B49" s="49">
        <v>34607</v>
      </c>
      <c r="C49" s="82">
        <f>D21+115961</f>
        <v>214484</v>
      </c>
      <c r="D49" s="83">
        <f>E21+9447964</f>
        <v>17772840</v>
      </c>
      <c r="E49" s="82">
        <f>0.215*D49</f>
        <v>3821160.6</v>
      </c>
      <c r="F49" s="5"/>
    </row>
    <row r="50" spans="1:6" ht="15.75" customHeight="1" thickBot="1">
      <c r="A50" s="54" t="s">
        <v>31</v>
      </c>
      <c r="B50" s="55">
        <v>34696</v>
      </c>
      <c r="C50" s="82">
        <f>D22+131438</f>
        <v>248796</v>
      </c>
      <c r="D50" s="83">
        <f>E22+12025898</f>
        <v>23162267</v>
      </c>
      <c r="E50" s="82">
        <f>0.215*D50</f>
        <v>4979887.405</v>
      </c>
      <c r="F50" s="5"/>
    </row>
    <row r="51" spans="1:6" ht="18" customHeight="1" thickBot="1">
      <c r="A51" s="56" t="s">
        <v>32</v>
      </c>
      <c r="B51" s="85"/>
      <c r="C51" s="59">
        <f>SUM(C36:C50)</f>
        <v>4563856</v>
      </c>
      <c r="D51" s="60">
        <f>SUM(D36:D50)</f>
        <v>308998407</v>
      </c>
      <c r="E51" s="60">
        <f>SUM(E36:E50)</f>
        <v>66434657.505</v>
      </c>
      <c r="F51" s="84"/>
    </row>
    <row r="52" spans="1:6" ht="12.75">
      <c r="A52" s="4"/>
      <c r="B52" s="14"/>
      <c r="C52" s="4"/>
      <c r="D52" s="4"/>
      <c r="E52" s="4"/>
      <c r="F52" s="5"/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2006-09-15T18:39:51Z</dcterms:created>
  <dcterms:modified xsi:type="dcterms:W3CDTF">2006-09-15T18:40:02Z</dcterms:modified>
  <cp:category/>
  <cp:version/>
  <cp:contentType/>
  <cp:contentStatus/>
</cp:coreProperties>
</file>