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<sst xmlns="http://schemas.openxmlformats.org/spreadsheetml/2006/main" count="66" uniqueCount="41">
  <si>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</si>
  <si>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</si>
  <si>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</si>
  <si>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AUGUST 2008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</si>
  <si>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</si>
  <si>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</si>
  <si>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</si>
  <si>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</si>
  <si>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</si>
  <si>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</si>
  <si>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</si>
  <si>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</si>
  <si>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</si>
  <si>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</si>
  <si>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</si>
  <si>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</si>
  <si>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</si>
  <si>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</si>
  <si>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</si>
  <si>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</si>
  <si>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</si>
  <si>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</si>
  <si>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</si>
  <si>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</si>
  <si>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</si>
  <si>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</si>
  <si>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</si>
  <si>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</si>
  <si>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</si>
  <si>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</si>
  <si>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</si>
  <si>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</si>
  <si>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2008 -  AUGUST 31, 2008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</si>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</sst>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right"/>
      <protection/>
    </xf>
    <xf numFmtId="176" fontId="1" fillId="0" borderId="2" xfId="0" applyNumberFormat="1" applyFont="1" applyFill="1" applyBorder="1" applyAlignment="1">
      <alignment horizontal="right"/>
    </xf>
    <xf numFmtId="5" fontId="1" fillId="0" borderId="2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right"/>
    </xf>
    <xf numFmtId="5" fontId="1" fillId="0" borderId="7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76" fontId="4" fillId="0" borderId="7" xfId="0" applyNumberFormat="1" applyFont="1" applyFill="1" applyBorder="1" applyAlignment="1" applyProtection="1">
      <alignment horizontal="right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right"/>
      <protection/>
    </xf>
    <xf numFmtId="176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right"/>
      <protection/>
    </xf>
    <xf numFmtId="37" fontId="1" fillId="0" borderId="1" xfId="0" applyNumberFormat="1" applyFont="1" applyFill="1" applyBorder="1" applyAlignment="1" applyProtection="1">
      <alignment horizontal="right"/>
      <protection/>
    </xf>
    <xf numFmtId="37" fontId="1" fillId="0" borderId="7" xfId="0" applyNumberFormat="1" applyFont="1" applyFill="1" applyBorder="1" applyAlignment="1" applyProtection="1">
      <alignment horizontal="right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right"/>
      <protection/>
    </xf>
    <xf numFmtId="37" fontId="4" fillId="0" borderId="7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0.875" style="8" customWidth="1"/>
    <col min="4" max="4" width="13.75390625" style="8" customWidth="1"/>
    <col min="5" max="6" width="12.5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133535</v>
      </c>
      <c r="E8" s="39">
        <v>8005667.02</v>
      </c>
      <c r="F8" s="40">
        <f aca="true" t="shared" si="0" ref="F8:F20">E8*0.215</f>
        <v>1721218.4093</v>
      </c>
      <c r="G8" s="39">
        <v>8355180</v>
      </c>
      <c r="H8" s="41">
        <v>8105792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317715</v>
      </c>
      <c r="E9" s="45">
        <v>15063945.66</v>
      </c>
      <c r="F9" s="46">
        <f t="shared" si="0"/>
        <v>3238748.3169</v>
      </c>
      <c r="G9" s="45">
        <v>15446097</v>
      </c>
      <c r="H9" s="47">
        <v>12301208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224455</v>
      </c>
      <c r="E10" s="45">
        <v>27335607.42</v>
      </c>
      <c r="F10" s="46">
        <f t="shared" si="0"/>
        <v>5877155.5953</v>
      </c>
      <c r="G10" s="45">
        <v>26842450</v>
      </c>
      <c r="H10" s="47">
        <v>21394675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141904</v>
      </c>
      <c r="E11" s="45">
        <v>8499211.76</v>
      </c>
      <c r="F11" s="46">
        <f t="shared" si="0"/>
        <v>1827330.5284</v>
      </c>
      <c r="G11" s="45">
        <v>8818337</v>
      </c>
      <c r="H11" s="47">
        <v>8211481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179170</v>
      </c>
      <c r="E12" s="45">
        <v>11693165.98</v>
      </c>
      <c r="F12" s="46">
        <f t="shared" si="0"/>
        <v>2514030.6857000003</v>
      </c>
      <c r="G12" s="45">
        <v>11740457</v>
      </c>
      <c r="H12" s="47">
        <v>10904035</v>
      </c>
    </row>
    <row r="13" spans="1:8" ht="15.75" customHeight="1">
      <c r="A13" s="48" t="s">
        <v>22</v>
      </c>
      <c r="B13" s="49">
        <v>35258</v>
      </c>
      <c r="C13" s="44">
        <v>31</v>
      </c>
      <c r="D13" s="50">
        <v>144110</v>
      </c>
      <c r="E13" s="51">
        <v>10534868.11</v>
      </c>
      <c r="F13" s="52">
        <f t="shared" si="0"/>
        <v>2264996.64365</v>
      </c>
      <c r="G13" s="51">
        <v>11657185</v>
      </c>
      <c r="H13" s="53">
        <v>10687106</v>
      </c>
    </row>
    <row r="14" spans="1:8" ht="15.75" customHeight="1">
      <c r="A14" s="48" t="s">
        <v>23</v>
      </c>
      <c r="B14" s="49">
        <v>34909</v>
      </c>
      <c r="C14" s="44">
        <v>31</v>
      </c>
      <c r="D14" s="50">
        <v>51710</v>
      </c>
      <c r="E14" s="51">
        <v>2115157.62</v>
      </c>
      <c r="F14" s="52">
        <f t="shared" si="0"/>
        <v>454758.8883</v>
      </c>
      <c r="G14" s="51">
        <v>2351145</v>
      </c>
      <c r="H14" s="53">
        <v>2431315</v>
      </c>
    </row>
    <row r="15" spans="1:8" ht="15.75" customHeight="1">
      <c r="A15" s="48" t="s">
        <v>24</v>
      </c>
      <c r="B15" s="49">
        <v>38495</v>
      </c>
      <c r="C15" s="44">
        <v>31</v>
      </c>
      <c r="D15" s="50">
        <v>371811</v>
      </c>
      <c r="E15" s="51">
        <v>27475161.46</v>
      </c>
      <c r="F15" s="52">
        <f t="shared" si="0"/>
        <v>5907159.7139</v>
      </c>
      <c r="G15" s="51">
        <v>31482229</v>
      </c>
      <c r="H15" s="53">
        <v>27008192</v>
      </c>
    </row>
    <row r="16" spans="1:8" ht="15.75" customHeight="1">
      <c r="A16" s="42" t="s">
        <v>25</v>
      </c>
      <c r="B16" s="43">
        <v>39218</v>
      </c>
      <c r="C16" s="44">
        <v>31</v>
      </c>
      <c r="D16" s="38">
        <v>44472</v>
      </c>
      <c r="E16" s="45">
        <v>4271030.86</v>
      </c>
      <c r="F16" s="46">
        <f t="shared" si="0"/>
        <v>918271.6349000001</v>
      </c>
      <c r="G16" s="45">
        <v>4612435</v>
      </c>
      <c r="H16" s="47">
        <v>4323450</v>
      </c>
    </row>
    <row r="17" spans="1:8" ht="15" customHeight="1">
      <c r="A17" s="42" t="s">
        <v>26</v>
      </c>
      <c r="B17" s="43">
        <v>34552</v>
      </c>
      <c r="C17" s="44">
        <v>31</v>
      </c>
      <c r="D17" s="38">
        <v>156297</v>
      </c>
      <c r="E17" s="45">
        <v>12217500.91</v>
      </c>
      <c r="F17" s="46">
        <f t="shared" si="0"/>
        <v>2626762.69565</v>
      </c>
      <c r="G17" s="45">
        <v>15013347</v>
      </c>
      <c r="H17" s="47">
        <v>13956959</v>
      </c>
    </row>
    <row r="18" spans="1:8" ht="15.75" customHeight="1">
      <c r="A18" s="42" t="s">
        <v>27</v>
      </c>
      <c r="B18" s="43">
        <v>34582</v>
      </c>
      <c r="C18" s="44">
        <v>31</v>
      </c>
      <c r="D18" s="38">
        <v>85643</v>
      </c>
      <c r="E18" s="45">
        <v>9401196.64</v>
      </c>
      <c r="F18" s="46">
        <f t="shared" si="0"/>
        <v>2021257.2776000001</v>
      </c>
      <c r="G18" s="45">
        <v>9928255</v>
      </c>
      <c r="H18" s="47">
        <v>9651834</v>
      </c>
    </row>
    <row r="19" spans="1:8" ht="15.75" customHeight="1">
      <c r="A19" s="48" t="s">
        <v>28</v>
      </c>
      <c r="B19" s="49">
        <v>34607</v>
      </c>
      <c r="C19" s="44">
        <v>31</v>
      </c>
      <c r="D19" s="50">
        <v>77611</v>
      </c>
      <c r="E19" s="51">
        <v>6389816.26</v>
      </c>
      <c r="F19" s="52">
        <f t="shared" si="0"/>
        <v>1373810.4959</v>
      </c>
      <c r="G19" s="51">
        <v>7142465</v>
      </c>
      <c r="H19" s="53">
        <v>7435542</v>
      </c>
    </row>
    <row r="20" spans="1:8" ht="15.75" customHeight="1" thickBot="1">
      <c r="A20" s="54" t="s">
        <v>29</v>
      </c>
      <c r="B20" s="55">
        <v>34696</v>
      </c>
      <c r="C20" s="44">
        <v>31</v>
      </c>
      <c r="D20" s="50">
        <v>112175</v>
      </c>
      <c r="E20" s="51">
        <v>10953892.35</v>
      </c>
      <c r="F20" s="52">
        <f t="shared" si="0"/>
        <v>2355086.85525</v>
      </c>
      <c r="G20" s="51">
        <v>11370548</v>
      </c>
      <c r="H20" s="53">
        <v>11711117</v>
      </c>
    </row>
    <row r="21" spans="1:8" ht="18" customHeight="1" thickBot="1">
      <c r="A21" s="56" t="s">
        <v>30</v>
      </c>
      <c r="B21" s="57" t="s">
        <v>1</v>
      </c>
      <c r="C21" s="58"/>
      <c r="D21" s="59">
        <f>SUM(D8:D20)</f>
        <v>2040608</v>
      </c>
      <c r="E21" s="60">
        <f>SUM(E8:E20)</f>
        <v>153956222.04999998</v>
      </c>
      <c r="F21" s="61">
        <f>SUM(F8:F20)</f>
        <v>33100587.740750004</v>
      </c>
      <c r="G21" s="62">
        <f>SUM(G8:G20)</f>
        <v>164760130</v>
      </c>
      <c r="H21" s="61">
        <f>SUM(H8:H20)</f>
        <v>148122706</v>
      </c>
    </row>
    <row r="22" spans="1:8" ht="12.75">
      <c r="A22" s="63"/>
      <c r="B22" s="64"/>
      <c r="C22" s="65"/>
      <c r="D22" s="66"/>
      <c r="E22" s="67"/>
      <c r="F22" s="67"/>
      <c r="G22" s="67"/>
      <c r="H22" s="67"/>
    </row>
    <row r="23" spans="1:14" s="70" customFormat="1" ht="13.5">
      <c r="A23" s="68"/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</row>
    <row r="24" spans="1:14" s="70" customFormat="1" ht="13.5">
      <c r="A24" s="69"/>
      <c r="B24" s="69"/>
      <c r="C24" s="69"/>
      <c r="D24" s="69"/>
      <c r="E24" s="68"/>
      <c r="F24" s="68"/>
      <c r="G24" s="68"/>
      <c r="H24" s="68"/>
      <c r="I24" s="71"/>
      <c r="J24" s="71"/>
      <c r="K24" s="71"/>
      <c r="L24" s="71"/>
      <c r="M24" s="71"/>
      <c r="N24" s="69"/>
    </row>
    <row r="25" spans="1:14" s="70" customFormat="1" ht="13.5">
      <c r="A25" s="68"/>
      <c r="B25" s="68"/>
      <c r="C25" s="68"/>
      <c r="D25" s="68"/>
      <c r="E25" s="68"/>
      <c r="F25" s="68"/>
      <c r="G25" s="68"/>
      <c r="H25" s="68"/>
      <c r="I25" s="71"/>
      <c r="J25" s="71"/>
      <c r="K25" s="71"/>
      <c r="L25" s="71"/>
      <c r="M25" s="71"/>
      <c r="N25" s="69"/>
    </row>
    <row r="26" spans="1:14" ht="12.75">
      <c r="A26" s="72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3" t="s">
        <v>32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36</v>
      </c>
      <c r="E33" s="31" t="s">
        <v>37</v>
      </c>
      <c r="F33" s="76"/>
    </row>
    <row r="34" spans="1:6" ht="15.75" customHeight="1">
      <c r="A34" s="35" t="s">
        <v>17</v>
      </c>
      <c r="B34" s="36">
        <v>35342</v>
      </c>
      <c r="C34" s="78">
        <f>D8+136511</f>
        <v>270046</v>
      </c>
      <c r="D34" s="79">
        <f>E8+8355180</f>
        <v>16360847.02</v>
      </c>
      <c r="E34" s="80">
        <f aca="true" t="shared" si="1" ref="E34:E46">0.215*D34</f>
        <v>3517582.1092999997</v>
      </c>
      <c r="F34" s="81"/>
    </row>
    <row r="35" spans="1:7" ht="15.75" customHeight="1">
      <c r="A35" s="42" t="s">
        <v>18</v>
      </c>
      <c r="B35" s="43">
        <v>36880</v>
      </c>
      <c r="C35" s="80">
        <f>D9+310047</f>
        <v>627762</v>
      </c>
      <c r="D35" s="82">
        <f>E9+15446097</f>
        <v>30510042.66</v>
      </c>
      <c r="E35" s="80">
        <f t="shared" si="1"/>
        <v>6559659.1718999995</v>
      </c>
      <c r="F35" s="81"/>
      <c r="G35" s="18"/>
    </row>
    <row r="36" spans="1:6" ht="15.75" customHeight="1">
      <c r="A36" s="42" t="s">
        <v>19</v>
      </c>
      <c r="B36" s="43">
        <v>34524</v>
      </c>
      <c r="C36" s="80">
        <f>D10+232676</f>
        <v>457131</v>
      </c>
      <c r="D36" s="82">
        <f>E10+26842450</f>
        <v>54178057.42</v>
      </c>
      <c r="E36" s="80">
        <f t="shared" si="1"/>
        <v>11648282.3453</v>
      </c>
      <c r="F36" s="81"/>
    </row>
    <row r="37" spans="1:6" ht="15.75" customHeight="1">
      <c r="A37" s="42" t="s">
        <v>20</v>
      </c>
      <c r="B37" s="43">
        <v>34474</v>
      </c>
      <c r="C37" s="80">
        <f>D11+149899</f>
        <v>291803</v>
      </c>
      <c r="D37" s="82">
        <f>E11+8818337</f>
        <v>17317548.759999998</v>
      </c>
      <c r="E37" s="80">
        <f t="shared" si="1"/>
        <v>3723272.9833999993</v>
      </c>
      <c r="F37" s="81"/>
    </row>
    <row r="38" spans="1:6" ht="15.75" customHeight="1">
      <c r="A38" s="42" t="s">
        <v>21</v>
      </c>
      <c r="B38" s="43">
        <v>38127</v>
      </c>
      <c r="C38" s="80">
        <f>D12+187581</f>
        <v>366751</v>
      </c>
      <c r="D38" s="82">
        <f>E12+11740457</f>
        <v>23433622.98</v>
      </c>
      <c r="E38" s="80">
        <f t="shared" si="1"/>
        <v>5038228.9407</v>
      </c>
      <c r="F38" s="81"/>
    </row>
    <row r="39" spans="1:6" ht="16.5" customHeight="1">
      <c r="A39" s="48" t="s">
        <v>38</v>
      </c>
      <c r="B39" s="49">
        <v>35258</v>
      </c>
      <c r="C39" s="83">
        <f>D13+161901</f>
        <v>306011</v>
      </c>
      <c r="D39" s="84">
        <f>E13+11657185</f>
        <v>22192053.11</v>
      </c>
      <c r="E39" s="83">
        <f t="shared" si="1"/>
        <v>4771291.418649999</v>
      </c>
      <c r="F39" s="76"/>
    </row>
    <row r="40" spans="1:6" ht="15.75" customHeight="1">
      <c r="A40" s="48" t="s">
        <v>23</v>
      </c>
      <c r="B40" s="49">
        <v>34909</v>
      </c>
      <c r="C40" s="83">
        <f>D14+60496</f>
        <v>112206</v>
      </c>
      <c r="D40" s="84">
        <f>E14+2351145</f>
        <v>4466302.62</v>
      </c>
      <c r="E40" s="83">
        <f t="shared" si="1"/>
        <v>960255.0633</v>
      </c>
      <c r="F40" s="74"/>
    </row>
    <row r="41" spans="1:6" ht="15.75" customHeight="1">
      <c r="A41" s="48" t="s">
        <v>24</v>
      </c>
      <c r="B41" s="49">
        <v>38495</v>
      </c>
      <c r="C41" s="83">
        <f>D15+442460</f>
        <v>814271</v>
      </c>
      <c r="D41" s="84">
        <f>E15+31482229</f>
        <v>58957390.46</v>
      </c>
      <c r="E41" s="83">
        <f t="shared" si="1"/>
        <v>12675838.9489</v>
      </c>
      <c r="F41" s="5"/>
    </row>
    <row r="42" spans="1:6" ht="15.75" customHeight="1">
      <c r="A42" s="42" t="s">
        <v>25</v>
      </c>
      <c r="B42" s="43">
        <v>39218</v>
      </c>
      <c r="C42" s="80">
        <f>D16+49759</f>
        <v>94231</v>
      </c>
      <c r="D42" s="82">
        <f>E16+4612435</f>
        <v>8883465.86</v>
      </c>
      <c r="E42" s="80">
        <f t="shared" si="1"/>
        <v>1909945.1598999999</v>
      </c>
      <c r="F42" s="5"/>
    </row>
    <row r="43" spans="1:6" ht="15.75" customHeight="1">
      <c r="A43" s="42" t="s">
        <v>26</v>
      </c>
      <c r="B43" s="43">
        <v>34552</v>
      </c>
      <c r="C43" s="80">
        <f>D17+187730</f>
        <v>344027</v>
      </c>
      <c r="D43" s="82">
        <f>E17+15013347</f>
        <v>27230847.91</v>
      </c>
      <c r="E43" s="80">
        <f t="shared" si="1"/>
        <v>5854632.30065</v>
      </c>
      <c r="F43" s="85"/>
    </row>
    <row r="44" spans="1:6" ht="15.75" customHeight="1">
      <c r="A44" s="42" t="s">
        <v>27</v>
      </c>
      <c r="B44" s="43">
        <v>34582</v>
      </c>
      <c r="C44" s="80">
        <f>D18+98971</f>
        <v>184614</v>
      </c>
      <c r="D44" s="82">
        <f>E18+9928255</f>
        <v>19329451.64</v>
      </c>
      <c r="E44" s="80">
        <f t="shared" si="1"/>
        <v>4155832.1026</v>
      </c>
      <c r="F44" s="85"/>
    </row>
    <row r="45" spans="1:6" ht="16.5" customHeight="1">
      <c r="A45" s="48" t="s">
        <v>28</v>
      </c>
      <c r="B45" s="49">
        <v>34607</v>
      </c>
      <c r="C45" s="83">
        <f>D19+84675</f>
        <v>162286</v>
      </c>
      <c r="D45" s="84">
        <f>E19+7142465</f>
        <v>13532281.26</v>
      </c>
      <c r="E45" s="83">
        <f t="shared" si="1"/>
        <v>2909440.4709</v>
      </c>
      <c r="F45" s="5"/>
    </row>
    <row r="46" spans="1:6" ht="15.75" customHeight="1" thickBot="1">
      <c r="A46" s="54" t="s">
        <v>29</v>
      </c>
      <c r="B46" s="55">
        <v>34696</v>
      </c>
      <c r="C46" s="83">
        <f>D20+115763</f>
        <v>227938</v>
      </c>
      <c r="D46" s="84">
        <f>E20+11370548</f>
        <v>22324440.35</v>
      </c>
      <c r="E46" s="83">
        <f t="shared" si="1"/>
        <v>4799754.67525</v>
      </c>
      <c r="F46" s="5"/>
    </row>
    <row r="47" spans="1:6" ht="18" customHeight="1" thickBot="1">
      <c r="A47" s="56" t="s">
        <v>30</v>
      </c>
      <c r="B47" s="86"/>
      <c r="C47" s="59">
        <f>SUM(C34:C46)</f>
        <v>4259077</v>
      </c>
      <c r="D47" s="61">
        <f>SUM(D34:D46)</f>
        <v>318716352.05</v>
      </c>
      <c r="E47" s="61">
        <f>SUM(E34:E46)</f>
        <v>68524015.69075</v>
      </c>
      <c r="F47" s="85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8" r:id="rId1"/>
  <headerFooter alignWithMargins="0">
    <oddHeader>&amp;R&amp;"Arial,Regular"&amp;26Page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2008-09-15T19:10:34Z</dcterms:created>
  <dcterms:modified xsi:type="dcterms:W3CDTF">2008-09-15T19:10:50Z</dcterms:modified>
  <cp:category/>
  <cp:version/>
  <cp:contentType/>
  <cp:contentStatus/>
</cp:coreProperties>
</file>