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<sst xmlns="http://schemas.openxmlformats.org/spreadsheetml/2006/main" count="68" uniqueCount="41">
  <si>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</si>
  <si>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</si>
  <si>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</si>
  <si>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MAY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</si>
  <si>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</si>
  <si>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</si>
  <si>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</si>
  <si>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</si>
  <si>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</si>
  <si>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</si>
  <si>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</si>
  <si>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</si>
  <si>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</si>
  <si>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</si>
  <si>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</si>
  <si>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</si>
  <si>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</si>
  <si>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</si>
  <si>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</si>
  <si>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</si>
  <si>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</si>
  <si>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</si>
  <si>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</si>
  <si>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</si>
  <si>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</si>
  <si>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</si>
  <si>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</si>
  <si>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</si>
  <si>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</si>
  <si>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</si>
  <si>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</si>
  <si>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</si>
  <si>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</si>
  <si>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MAY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</si>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</sst>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/>
      <protection/>
    </xf>
    <xf numFmtId="5" fontId="14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31</v>
      </c>
      <c r="D8" s="37">
        <v>223240</v>
      </c>
      <c r="E8" s="38">
        <v>10150075.04</v>
      </c>
      <c r="F8" s="39">
        <f aca="true" t="shared" si="0" ref="F8:F16">E8*0.215</f>
        <v>2182266.1336</v>
      </c>
      <c r="G8" s="38">
        <v>9219915</v>
      </c>
      <c r="H8" s="40">
        <v>8315694</v>
      </c>
    </row>
    <row r="9" spans="1:8" ht="15.75" customHeight="1">
      <c r="A9" s="41" t="s">
        <v>18</v>
      </c>
      <c r="B9" s="42">
        <v>34442</v>
      </c>
      <c r="C9" s="43">
        <v>31</v>
      </c>
      <c r="D9" s="37">
        <v>296954</v>
      </c>
      <c r="E9" s="40">
        <v>15964872.44</v>
      </c>
      <c r="F9" s="44">
        <f t="shared" si="0"/>
        <v>3432447.5746</v>
      </c>
      <c r="G9" s="40">
        <v>13662467</v>
      </c>
      <c r="H9" s="40">
        <v>16211804</v>
      </c>
    </row>
    <row r="10" spans="1:8" ht="15.75" customHeight="1">
      <c r="A10" s="41" t="s">
        <v>19</v>
      </c>
      <c r="B10" s="42">
        <v>36880</v>
      </c>
      <c r="C10" s="43">
        <v>31</v>
      </c>
      <c r="D10" s="37">
        <v>332852</v>
      </c>
      <c r="E10" s="45">
        <v>11830248.31</v>
      </c>
      <c r="F10" s="44">
        <f t="shared" si="0"/>
        <v>2543503.3866500002</v>
      </c>
      <c r="G10" s="45">
        <v>10359665</v>
      </c>
      <c r="H10" s="45">
        <v>12984095</v>
      </c>
    </row>
    <row r="11" spans="1:8" ht="15.75" customHeight="1">
      <c r="A11" s="41" t="s">
        <v>20</v>
      </c>
      <c r="B11" s="42">
        <v>34524</v>
      </c>
      <c r="C11" s="43">
        <v>31</v>
      </c>
      <c r="D11" s="37">
        <v>287217</v>
      </c>
      <c r="E11" s="40">
        <v>24451336.11</v>
      </c>
      <c r="F11" s="44">
        <f t="shared" si="0"/>
        <v>5257037.26365</v>
      </c>
      <c r="G11" s="40">
        <v>19089615</v>
      </c>
      <c r="H11" s="45">
        <v>23174993</v>
      </c>
    </row>
    <row r="12" spans="1:8" ht="15.75" customHeight="1">
      <c r="A12" s="41" t="s">
        <v>21</v>
      </c>
      <c r="B12" s="42">
        <v>34474</v>
      </c>
      <c r="C12" s="43">
        <v>31</v>
      </c>
      <c r="D12" s="37">
        <v>141539</v>
      </c>
      <c r="E12" s="40">
        <v>9989072.94</v>
      </c>
      <c r="F12" s="44">
        <f t="shared" si="0"/>
        <v>2147650.6821</v>
      </c>
      <c r="G12" s="40">
        <v>9251717</v>
      </c>
      <c r="H12" s="45">
        <v>10603773</v>
      </c>
    </row>
    <row r="13" spans="1:8" ht="15.75" customHeight="1">
      <c r="A13" s="46" t="s">
        <v>22</v>
      </c>
      <c r="B13" s="47">
        <v>35258</v>
      </c>
      <c r="C13" s="43">
        <v>31</v>
      </c>
      <c r="D13" s="48">
        <v>177157</v>
      </c>
      <c r="E13" s="49">
        <v>12562589.03</v>
      </c>
      <c r="F13" s="44">
        <f t="shared" si="0"/>
        <v>2700956.64145</v>
      </c>
      <c r="G13" s="49">
        <v>10372809</v>
      </c>
      <c r="H13" s="50">
        <v>11761538</v>
      </c>
    </row>
    <row r="14" spans="1:8" ht="15.75" customHeight="1">
      <c r="A14" s="46" t="s">
        <v>23</v>
      </c>
      <c r="B14" s="47">
        <v>34909</v>
      </c>
      <c r="C14" s="43">
        <v>31</v>
      </c>
      <c r="D14" s="48">
        <v>81645</v>
      </c>
      <c r="E14" s="49">
        <v>3021230.65</v>
      </c>
      <c r="F14" s="44">
        <f t="shared" si="0"/>
        <v>649564.5897499999</v>
      </c>
      <c r="G14" s="49">
        <v>2713280</v>
      </c>
      <c r="H14" s="50">
        <v>3789812</v>
      </c>
    </row>
    <row r="15" spans="1:8" ht="15.75" customHeight="1">
      <c r="A15" s="46" t="s">
        <v>24</v>
      </c>
      <c r="B15" s="47">
        <v>34311</v>
      </c>
      <c r="C15" s="43">
        <v>31</v>
      </c>
      <c r="D15" s="48">
        <v>174676</v>
      </c>
      <c r="E15" s="49">
        <v>8200528.51</v>
      </c>
      <c r="F15" s="44">
        <f t="shared" si="0"/>
        <v>1763113.62965</v>
      </c>
      <c r="G15" s="49">
        <v>6809590</v>
      </c>
      <c r="H15" s="50">
        <v>7982912</v>
      </c>
    </row>
    <row r="16" spans="1:8" ht="15.75" customHeight="1">
      <c r="A16" s="46" t="s">
        <v>25</v>
      </c>
      <c r="B16" s="47">
        <v>34266</v>
      </c>
      <c r="C16" s="43">
        <v>31</v>
      </c>
      <c r="D16" s="48">
        <v>96419</v>
      </c>
      <c r="E16" s="49">
        <v>5276458.64</v>
      </c>
      <c r="F16" s="44">
        <f t="shared" si="0"/>
        <v>1134438.6076</v>
      </c>
      <c r="G16" s="49">
        <v>4033130</v>
      </c>
      <c r="H16" s="50">
        <v>5244153</v>
      </c>
    </row>
    <row r="17" spans="1:8" ht="15.75" customHeight="1">
      <c r="A17" s="41" t="s">
        <v>26</v>
      </c>
      <c r="B17" s="42">
        <v>34887</v>
      </c>
      <c r="C17" s="43">
        <v>31</v>
      </c>
      <c r="D17" s="37">
        <v>120566</v>
      </c>
      <c r="E17" s="40">
        <v>5503616.49</v>
      </c>
      <c r="F17" s="44">
        <f>E17*0.185</f>
        <v>1018169.05065</v>
      </c>
      <c r="G17" s="40">
        <v>5287320</v>
      </c>
      <c r="H17" s="45">
        <v>5724817</v>
      </c>
    </row>
    <row r="18" spans="1:8" ht="15" customHeight="1">
      <c r="A18" s="41" t="s">
        <v>27</v>
      </c>
      <c r="B18" s="42">
        <v>34552</v>
      </c>
      <c r="C18" s="43">
        <v>31</v>
      </c>
      <c r="D18" s="37">
        <v>198828</v>
      </c>
      <c r="E18" s="40">
        <v>9852152.85</v>
      </c>
      <c r="F18" s="44">
        <f>E18*0.215</f>
        <v>2118212.86275</v>
      </c>
      <c r="G18" s="40">
        <v>8675975</v>
      </c>
      <c r="H18" s="45">
        <v>9116503</v>
      </c>
    </row>
    <row r="19" spans="1:8" ht="15.75" customHeight="1">
      <c r="A19" s="41" t="s">
        <v>28</v>
      </c>
      <c r="B19" s="42">
        <v>34582</v>
      </c>
      <c r="C19" s="43">
        <v>31</v>
      </c>
      <c r="D19" s="37">
        <v>133477</v>
      </c>
      <c r="E19" s="40">
        <v>9798134.71</v>
      </c>
      <c r="F19" s="44">
        <f>E19*0.215</f>
        <v>2106598.96265</v>
      </c>
      <c r="G19" s="40">
        <v>9098837</v>
      </c>
      <c r="H19" s="40">
        <v>9739930</v>
      </c>
    </row>
    <row r="20" spans="1:8" ht="15.75" customHeight="1">
      <c r="A20" s="46" t="s">
        <v>29</v>
      </c>
      <c r="B20" s="47">
        <v>34607</v>
      </c>
      <c r="C20" s="43">
        <v>31</v>
      </c>
      <c r="D20" s="48">
        <v>105349</v>
      </c>
      <c r="E20" s="49">
        <v>7374470.38</v>
      </c>
      <c r="F20" s="44">
        <f>E20*0.215</f>
        <v>1585511.1317</v>
      </c>
      <c r="G20" s="49">
        <v>6534043</v>
      </c>
      <c r="H20" s="49">
        <v>6781190</v>
      </c>
    </row>
    <row r="21" spans="1:8" ht="15.75" customHeight="1" thickBot="1">
      <c r="A21" s="51" t="s">
        <v>30</v>
      </c>
      <c r="B21" s="52">
        <v>34696</v>
      </c>
      <c r="C21" s="43">
        <v>31</v>
      </c>
      <c r="D21" s="48">
        <v>135571</v>
      </c>
      <c r="E21" s="53">
        <v>8881987.93</v>
      </c>
      <c r="F21" s="54">
        <f>E21*0.215</f>
        <v>1909627.4049499999</v>
      </c>
      <c r="G21" s="53">
        <v>8237321</v>
      </c>
      <c r="H21" s="49">
        <v>8940951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2505490</v>
      </c>
      <c r="E22" s="59">
        <f>SUM(E8:E21)</f>
        <v>142856774.03</v>
      </c>
      <c r="F22" s="59">
        <f>SUM(F8:F21)</f>
        <v>30549097.921750005</v>
      </c>
      <c r="G22" s="60">
        <f>SUM(G8:G21)</f>
        <v>123345684</v>
      </c>
      <c r="H22" s="59">
        <f>SUM(H8:H21)</f>
        <v>140372165</v>
      </c>
    </row>
    <row r="23" spans="1:8" ht="12.7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67" t="s">
        <v>33</v>
      </c>
      <c r="D29" s="3"/>
      <c r="E29" s="3"/>
      <c r="F29" s="68"/>
    </row>
    <row r="30" spans="1:6" ht="12.75">
      <c r="A30" s="4"/>
      <c r="B30" s="14" t="s">
        <v>1</v>
      </c>
      <c r="C30" s="69"/>
      <c r="D30" s="5"/>
      <c r="E30" s="4"/>
      <c r="F30" s="70"/>
    </row>
    <row r="31" spans="1:6" ht="13.5" thickBot="1">
      <c r="A31" s="4"/>
      <c r="B31" s="14"/>
      <c r="C31" s="4"/>
      <c r="D31" s="4"/>
      <c r="E31" s="4"/>
      <c r="F31" s="70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0"/>
    </row>
    <row r="33" spans="1:6" ht="14.25" customHeight="1" thickBot="1">
      <c r="A33" s="71" t="s">
        <v>10</v>
      </c>
      <c r="B33" s="28" t="s">
        <v>11</v>
      </c>
      <c r="C33" s="31" t="s">
        <v>13</v>
      </c>
      <c r="D33" s="71" t="s">
        <v>37</v>
      </c>
      <c r="E33" s="31" t="s">
        <v>38</v>
      </c>
      <c r="F33" s="70"/>
    </row>
    <row r="34" spans="1:6" ht="15.75" customHeight="1">
      <c r="A34" s="34" t="s">
        <v>17</v>
      </c>
      <c r="B34" s="35">
        <v>35342</v>
      </c>
      <c r="C34" s="72">
        <f>D8+2151732</f>
        <v>2374972</v>
      </c>
      <c r="D34" s="73">
        <f>E8+97211792</f>
        <v>107361867.03999999</v>
      </c>
      <c r="E34" s="74">
        <f>F8+20020617</f>
        <v>22202883.1336</v>
      </c>
      <c r="F34" s="75"/>
    </row>
    <row r="35" spans="1:6" ht="15.75" customHeight="1">
      <c r="A35" s="41" t="s">
        <v>18</v>
      </c>
      <c r="B35" s="42">
        <v>34442</v>
      </c>
      <c r="C35" s="74">
        <f>D9+2885175</f>
        <v>3182129</v>
      </c>
      <c r="D35" s="76">
        <f>E9+149426331</f>
        <v>165391203.44</v>
      </c>
      <c r="E35" s="74">
        <f>F9+30769022</f>
        <v>34201469.574599996</v>
      </c>
      <c r="F35" s="75"/>
    </row>
    <row r="36" spans="1:7" ht="15.75" customHeight="1">
      <c r="A36" s="41" t="s">
        <v>19</v>
      </c>
      <c r="B36" s="42">
        <v>36880</v>
      </c>
      <c r="C36" s="74">
        <f>D10+3494547</f>
        <v>3827399</v>
      </c>
      <c r="D36" s="76">
        <f>E10+119160323</f>
        <v>130990571.31</v>
      </c>
      <c r="E36" s="74">
        <f>F10+24531463</f>
        <v>27074966.38665</v>
      </c>
      <c r="F36" s="75"/>
      <c r="G36" s="18"/>
    </row>
    <row r="37" spans="1:6" ht="15.75" customHeight="1">
      <c r="A37" s="41" t="s">
        <v>20</v>
      </c>
      <c r="B37" s="42">
        <v>34524</v>
      </c>
      <c r="C37" s="74">
        <f>D11+2649805</f>
        <v>2937022</v>
      </c>
      <c r="D37" s="76">
        <f>E11+209645893</f>
        <v>234097229.11</v>
      </c>
      <c r="E37" s="74">
        <f>F11+43168304</f>
        <v>48425341.26365</v>
      </c>
      <c r="F37" s="75"/>
    </row>
    <row r="38" spans="1:6" ht="15.75" customHeight="1">
      <c r="A38" s="41" t="s">
        <v>21</v>
      </c>
      <c r="B38" s="42">
        <v>34474</v>
      </c>
      <c r="C38" s="74">
        <f>D12+1331524</f>
        <v>1473063</v>
      </c>
      <c r="D38" s="76">
        <f>E12+97997163</f>
        <v>107986235.94</v>
      </c>
      <c r="E38" s="74">
        <f>F12+20181935</f>
        <v>22329585.682099998</v>
      </c>
      <c r="F38" s="75"/>
    </row>
    <row r="39" spans="1:6" ht="16.5" customHeight="1">
      <c r="A39" s="46" t="s">
        <v>22</v>
      </c>
      <c r="B39" s="47">
        <v>35258</v>
      </c>
      <c r="C39" s="77">
        <f>D13+1696426</f>
        <v>1873583</v>
      </c>
      <c r="D39" s="78">
        <f>E13+115800211</f>
        <v>128362800.03</v>
      </c>
      <c r="E39" s="77">
        <f>0.215*D39</f>
        <v>27598002.00645</v>
      </c>
      <c r="F39" s="70"/>
    </row>
    <row r="40" spans="1:6" ht="15.75" customHeight="1">
      <c r="A40" s="46" t="s">
        <v>23</v>
      </c>
      <c r="B40" s="47">
        <v>34909</v>
      </c>
      <c r="C40" s="77">
        <f>D14+827711</f>
        <v>909356</v>
      </c>
      <c r="D40" s="78">
        <f>E14+30604181</f>
        <v>33625411.65</v>
      </c>
      <c r="E40" s="77">
        <f>0.215*D40</f>
        <v>7229463.504749999</v>
      </c>
      <c r="F40" s="68"/>
    </row>
    <row r="41" spans="1:6" ht="15.75" customHeight="1">
      <c r="A41" s="46" t="s">
        <v>24</v>
      </c>
      <c r="B41" s="47">
        <v>34311</v>
      </c>
      <c r="C41" s="77">
        <f>D15+1460063</f>
        <v>1634739</v>
      </c>
      <c r="D41" s="78">
        <f>E15+70895104</f>
        <v>79095632.51</v>
      </c>
      <c r="E41" s="77">
        <f>0.215*D41</f>
        <v>17005560.98965</v>
      </c>
      <c r="F41" s="5"/>
    </row>
    <row r="42" spans="1:6" ht="15.75" customHeight="1">
      <c r="A42" s="46" t="s">
        <v>25</v>
      </c>
      <c r="B42" s="47">
        <v>34266</v>
      </c>
      <c r="C42" s="77">
        <f>D16+816189</f>
        <v>912608</v>
      </c>
      <c r="D42" s="78">
        <f>E16+43350234</f>
        <v>48626692.64</v>
      </c>
      <c r="E42" s="77">
        <f>0.215*D42</f>
        <v>10454738.9176</v>
      </c>
      <c r="F42" s="5"/>
    </row>
    <row r="43" spans="1:6" ht="15.75" customHeight="1">
      <c r="A43" s="41" t="s">
        <v>26</v>
      </c>
      <c r="B43" s="42">
        <v>34887</v>
      </c>
      <c r="C43" s="74">
        <f>D17+1101028</f>
        <v>1221594</v>
      </c>
      <c r="D43" s="76">
        <f>E17+52591955</f>
        <v>58095571.49</v>
      </c>
      <c r="E43" s="74">
        <f>0.185*D43</f>
        <v>10747680.72565</v>
      </c>
      <c r="F43" s="79"/>
    </row>
    <row r="44" spans="1:6" ht="15.75" customHeight="1">
      <c r="A44" s="41" t="s">
        <v>27</v>
      </c>
      <c r="B44" s="42">
        <v>34552</v>
      </c>
      <c r="C44" s="74">
        <f>D18+1792689</f>
        <v>1991517</v>
      </c>
      <c r="D44" s="76">
        <f>E18+88899102</f>
        <v>98751254.85</v>
      </c>
      <c r="E44" s="74">
        <f>0.215*D44</f>
        <v>21231519.792749997</v>
      </c>
      <c r="F44" s="79"/>
    </row>
    <row r="45" spans="1:6" ht="15.75" customHeight="1">
      <c r="A45" s="41" t="s">
        <v>28</v>
      </c>
      <c r="B45" s="42">
        <v>34582</v>
      </c>
      <c r="C45" s="74">
        <f>D19+1301997</f>
        <v>1435474</v>
      </c>
      <c r="D45" s="76">
        <f>E19+91831954</f>
        <v>101630088.71000001</v>
      </c>
      <c r="E45" s="74">
        <f>0.215*D45</f>
        <v>21850469.07265</v>
      </c>
      <c r="F45" s="79"/>
    </row>
    <row r="46" spans="1:6" ht="16.5" customHeight="1">
      <c r="A46" s="46" t="s">
        <v>29</v>
      </c>
      <c r="B46" s="47">
        <v>34607</v>
      </c>
      <c r="C46" s="77">
        <f>D20+993559</f>
        <v>1098908</v>
      </c>
      <c r="D46" s="78">
        <f>E20+64478660</f>
        <v>71853130.38</v>
      </c>
      <c r="E46" s="77">
        <f>0.215*D46</f>
        <v>15448423.031699998</v>
      </c>
      <c r="F46" s="5"/>
    </row>
    <row r="47" spans="1:6" ht="15.75" customHeight="1" thickBot="1">
      <c r="A47" s="51" t="s">
        <v>30</v>
      </c>
      <c r="B47" s="52">
        <v>34696</v>
      </c>
      <c r="C47" s="77">
        <f>D21+1327393</f>
        <v>1462964</v>
      </c>
      <c r="D47" s="78">
        <f>E21+88343651</f>
        <v>97225638.93</v>
      </c>
      <c r="E47" s="80">
        <f>0.215*D47</f>
        <v>20903512.36995</v>
      </c>
      <c r="F47" s="5"/>
    </row>
    <row r="48" spans="1:6" ht="18" customHeight="1" thickBot="1">
      <c r="A48" s="55" t="s">
        <v>31</v>
      </c>
      <c r="B48" s="81"/>
      <c r="C48" s="58">
        <f>SUM(C34:C47)</f>
        <v>26335328</v>
      </c>
      <c r="D48" s="59">
        <f>SUM(D34:D47)</f>
        <v>1463093328.03</v>
      </c>
      <c r="E48" s="82">
        <f>SUM(E34:E47)</f>
        <v>306703616.45175004</v>
      </c>
      <c r="F48" s="79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2003-06-16T13:24:23Z</dcterms:created>
  <dcterms:modified xsi:type="dcterms:W3CDTF">2003-06-16T13:24:43Z</dcterms:modified>
  <cp:category/>
  <cp:version/>
  <cp:contentType/>
  <cp:contentStatus/>
</cp:coreProperties>
</file>