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<sst xmlns="http://schemas.openxmlformats.org/spreadsheetml/2006/main" count="70" uniqueCount="42">
  <si>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LOUISIANA STATE POLICE</t>
  </si>
  <si>
    <t xml:space="preserve"> </t>
  </si>
  <si>
    <t>FOR THE MONTH OF:</t>
  </si>
  <si>
    <t>MAY 2004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</si>
  <si>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</si>
  <si>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</si>
  <si>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</si>
  <si>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</si>
  <si>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</si>
  <si>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</si>
  <si>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</si>
  <si>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</si>
  <si>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</si>
  <si>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</si>
  <si>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</si>
  <si>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</si>
  <si>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</si>
  <si>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</si>
  <si>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</si>
  <si>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</si>
  <si>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</si>
  <si>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</si>
  <si>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</si>
  <si>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</si>
  <si>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</si>
  <si>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</si>
  <si>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</si>
  <si>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</si>
  <si>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</si>
  <si>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</si>
  <si>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</si>
  <si>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</si>
  <si>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</si>
  <si>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</si>
  <si>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2003 - MAY 31, 2004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</si>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</sst>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8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40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199396</v>
      </c>
      <c r="E8" s="39">
        <v>8840123.75</v>
      </c>
      <c r="F8" s="40">
        <f aca="true" t="shared" si="0" ref="F8:F17">E8*0.215</f>
        <v>1900626.60625</v>
      </c>
      <c r="G8" s="39">
        <v>8943441.31</v>
      </c>
      <c r="H8" s="41">
        <v>10150075</v>
      </c>
    </row>
    <row r="9" spans="1:8" ht="15.75" customHeight="1">
      <c r="A9" s="42" t="s">
        <v>18</v>
      </c>
      <c r="B9" s="43">
        <v>34442</v>
      </c>
      <c r="C9" s="44">
        <v>18</v>
      </c>
      <c r="D9" s="38">
        <v>174189</v>
      </c>
      <c r="E9" s="45">
        <v>7645574.19</v>
      </c>
      <c r="F9" s="46">
        <f t="shared" si="0"/>
        <v>1643798.4508500001</v>
      </c>
      <c r="G9" s="45">
        <v>13610264.53</v>
      </c>
      <c r="H9" s="41">
        <v>15964872</v>
      </c>
    </row>
    <row r="10" spans="1:8" ht="15.75" customHeight="1">
      <c r="A10" s="42" t="s">
        <v>19</v>
      </c>
      <c r="B10" s="43">
        <v>36880</v>
      </c>
      <c r="C10" s="44">
        <v>31</v>
      </c>
      <c r="D10" s="38">
        <v>323156</v>
      </c>
      <c r="E10" s="47">
        <v>10759205.29</v>
      </c>
      <c r="F10" s="46">
        <f t="shared" si="0"/>
        <v>2313229.13735</v>
      </c>
      <c r="G10" s="47">
        <v>11136457.05</v>
      </c>
      <c r="H10" s="48">
        <v>11830248</v>
      </c>
    </row>
    <row r="11" spans="1:8" ht="15.75" customHeight="1">
      <c r="A11" s="42" t="s">
        <v>20</v>
      </c>
      <c r="B11" s="43">
        <v>34524</v>
      </c>
      <c r="C11" s="44">
        <v>31</v>
      </c>
      <c r="D11" s="38">
        <v>262700</v>
      </c>
      <c r="E11" s="45">
        <v>21287030.08</v>
      </c>
      <c r="F11" s="46">
        <f t="shared" si="0"/>
        <v>4576711.4672</v>
      </c>
      <c r="G11" s="45">
        <v>21011933.29</v>
      </c>
      <c r="H11" s="48">
        <v>24451336</v>
      </c>
    </row>
    <row r="12" spans="1:8" ht="15.75" customHeight="1">
      <c r="A12" s="42" t="s">
        <v>21</v>
      </c>
      <c r="B12" s="43">
        <v>34474</v>
      </c>
      <c r="C12" s="44">
        <v>31</v>
      </c>
      <c r="D12" s="38">
        <v>125126</v>
      </c>
      <c r="E12" s="45">
        <v>9360495.37</v>
      </c>
      <c r="F12" s="46">
        <f t="shared" si="0"/>
        <v>2012506.5045499997</v>
      </c>
      <c r="G12" s="45">
        <v>9022757.24</v>
      </c>
      <c r="H12" s="48">
        <v>9989073</v>
      </c>
    </row>
    <row r="13" spans="1:8" ht="15.75" customHeight="1">
      <c r="A13" s="42" t="s">
        <v>22</v>
      </c>
      <c r="B13" s="43">
        <v>38127</v>
      </c>
      <c r="C13" s="44">
        <v>12</v>
      </c>
      <c r="D13" s="38">
        <v>114616</v>
      </c>
      <c r="E13" s="45">
        <v>5749686</v>
      </c>
      <c r="F13" s="46">
        <f t="shared" si="0"/>
        <v>1236182.49</v>
      </c>
      <c r="G13" s="45">
        <v>0</v>
      </c>
      <c r="H13" s="48">
        <v>0</v>
      </c>
    </row>
    <row r="14" spans="1:8" ht="15.75" customHeight="1">
      <c r="A14" s="49" t="s">
        <v>23</v>
      </c>
      <c r="B14" s="50">
        <v>35258</v>
      </c>
      <c r="C14" s="44">
        <v>31</v>
      </c>
      <c r="D14" s="51">
        <v>173901</v>
      </c>
      <c r="E14" s="52">
        <v>10018116.04</v>
      </c>
      <c r="F14" s="53">
        <f t="shared" si="0"/>
        <v>2153894.9486</v>
      </c>
      <c r="G14" s="52">
        <v>11216630.08</v>
      </c>
      <c r="H14" s="48">
        <v>12562589</v>
      </c>
    </row>
    <row r="15" spans="1:8" ht="15.75" customHeight="1">
      <c r="A15" s="49" t="s">
        <v>24</v>
      </c>
      <c r="B15" s="50">
        <v>34909</v>
      </c>
      <c r="C15" s="44">
        <v>31</v>
      </c>
      <c r="D15" s="51">
        <v>100369</v>
      </c>
      <c r="E15" s="52">
        <v>4157365.05</v>
      </c>
      <c r="F15" s="53">
        <f t="shared" si="0"/>
        <v>893833.48575</v>
      </c>
      <c r="G15" s="52">
        <v>2604775.6</v>
      </c>
      <c r="H15" s="54">
        <v>3021231</v>
      </c>
    </row>
    <row r="16" spans="1:8" ht="15.75" customHeight="1">
      <c r="A16" s="49" t="s">
        <v>25</v>
      </c>
      <c r="B16" s="50">
        <v>34311</v>
      </c>
      <c r="C16" s="44">
        <v>31</v>
      </c>
      <c r="D16" s="51">
        <v>156750</v>
      </c>
      <c r="E16" s="52">
        <v>9620083.9</v>
      </c>
      <c r="F16" s="53">
        <f t="shared" si="0"/>
        <v>2068318.0385</v>
      </c>
      <c r="G16" s="52">
        <v>8741545.11</v>
      </c>
      <c r="H16" s="54">
        <v>8200529</v>
      </c>
    </row>
    <row r="17" spans="1:8" ht="15.75" customHeight="1">
      <c r="A17" s="49" t="s">
        <v>26</v>
      </c>
      <c r="B17" s="50">
        <v>34266</v>
      </c>
      <c r="C17" s="44">
        <v>31</v>
      </c>
      <c r="D17" s="51">
        <v>85150</v>
      </c>
      <c r="E17" s="52">
        <v>4417702.79</v>
      </c>
      <c r="F17" s="53">
        <f t="shared" si="0"/>
        <v>949806.09985</v>
      </c>
      <c r="G17" s="52">
        <v>3836674.65</v>
      </c>
      <c r="H17" s="54">
        <v>5276459</v>
      </c>
    </row>
    <row r="18" spans="1:8" ht="15.75" customHeight="1">
      <c r="A18" s="42" t="s">
        <v>27</v>
      </c>
      <c r="B18" s="43">
        <v>34887</v>
      </c>
      <c r="C18" s="44">
        <v>31</v>
      </c>
      <c r="D18" s="38">
        <v>116849</v>
      </c>
      <c r="E18" s="45">
        <v>5158248.7</v>
      </c>
      <c r="F18" s="46">
        <f>E18*0.185</f>
        <v>954276.0095</v>
      </c>
      <c r="G18" s="45">
        <v>5070650.31</v>
      </c>
      <c r="H18" s="54">
        <v>5503616</v>
      </c>
    </row>
    <row r="19" spans="1:8" ht="15" customHeight="1">
      <c r="A19" s="42" t="s">
        <v>28</v>
      </c>
      <c r="B19" s="43">
        <v>34552</v>
      </c>
      <c r="C19" s="44">
        <v>31</v>
      </c>
      <c r="D19" s="38">
        <v>200828</v>
      </c>
      <c r="E19" s="45">
        <v>9864264.07</v>
      </c>
      <c r="F19" s="46">
        <f>E19*0.215</f>
        <v>2120816.77505</v>
      </c>
      <c r="G19" s="45">
        <v>9466993.84</v>
      </c>
      <c r="H19" s="48">
        <v>9852153</v>
      </c>
    </row>
    <row r="20" spans="1:8" ht="15.75" customHeight="1">
      <c r="A20" s="42" t="s">
        <v>29</v>
      </c>
      <c r="B20" s="43">
        <v>34582</v>
      </c>
      <c r="C20" s="44">
        <v>31</v>
      </c>
      <c r="D20" s="38">
        <v>136564</v>
      </c>
      <c r="E20" s="45">
        <v>10021182.35</v>
      </c>
      <c r="F20" s="46">
        <f>E20*0.215</f>
        <v>2154554.20525</v>
      </c>
      <c r="G20" s="45">
        <v>9051417.75</v>
      </c>
      <c r="H20" s="48">
        <v>9798135</v>
      </c>
    </row>
    <row r="21" spans="1:8" ht="15.75" customHeight="1">
      <c r="A21" s="49" t="s">
        <v>30</v>
      </c>
      <c r="B21" s="50">
        <v>34607</v>
      </c>
      <c r="C21" s="44">
        <v>31</v>
      </c>
      <c r="D21" s="51">
        <v>97399</v>
      </c>
      <c r="E21" s="52">
        <v>7119754.6</v>
      </c>
      <c r="F21" s="53">
        <f>E21*0.215</f>
        <v>1530747.2389999998</v>
      </c>
      <c r="G21" s="52">
        <v>7021689.54</v>
      </c>
      <c r="H21" s="41">
        <v>7374470</v>
      </c>
    </row>
    <row r="22" spans="1:8" ht="15.75" customHeight="1" thickBot="1">
      <c r="A22" s="55" t="s">
        <v>31</v>
      </c>
      <c r="B22" s="56">
        <v>34696</v>
      </c>
      <c r="C22" s="44">
        <v>31</v>
      </c>
      <c r="D22" s="51">
        <v>128273</v>
      </c>
      <c r="E22" s="57">
        <v>8767929.95</v>
      </c>
      <c r="F22" s="58">
        <f>E22*0.215</f>
        <v>1885104.9392499998</v>
      </c>
      <c r="G22" s="57">
        <v>9152969.04</v>
      </c>
      <c r="H22" s="59">
        <v>8881988</v>
      </c>
    </row>
    <row r="23" spans="1:8" ht="18" customHeight="1" thickBot="1">
      <c r="A23" s="60" t="s">
        <v>32</v>
      </c>
      <c r="B23" s="61" t="s">
        <v>1</v>
      </c>
      <c r="C23" s="62"/>
      <c r="D23" s="63">
        <f>SUM(D8:D22)</f>
        <v>2395266</v>
      </c>
      <c r="E23" s="64">
        <f>SUM(E8:E22)</f>
        <v>132786762.13000001</v>
      </c>
      <c r="F23" s="64">
        <f>SUM(F8:F22)</f>
        <v>28394406.39695</v>
      </c>
      <c r="G23" s="65">
        <f>SUM(G8:G22)</f>
        <v>129888199.34</v>
      </c>
      <c r="H23" s="64">
        <f>SUM(H8:H22)</f>
        <v>142856774</v>
      </c>
    </row>
    <row r="24" spans="1:8" ht="12.75">
      <c r="A24" s="66"/>
      <c r="B24" s="67"/>
      <c r="C24" s="68"/>
      <c r="D24" s="69"/>
      <c r="E24" s="70"/>
      <c r="F24" s="70"/>
      <c r="G24" s="70"/>
      <c r="H24" s="70"/>
    </row>
    <row r="25" spans="1:9" ht="12.75">
      <c r="A25" s="71"/>
      <c r="B25" s="71"/>
      <c r="C25" s="71"/>
      <c r="D25" s="71"/>
      <c r="E25" s="71"/>
      <c r="F25" s="71"/>
      <c r="G25" s="71"/>
      <c r="H25" s="71"/>
      <c r="I25" s="71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41</v>
      </c>
      <c r="B28" s="2"/>
      <c r="C28" s="3"/>
      <c r="D28" s="3"/>
      <c r="E28" s="3"/>
      <c r="F28" s="5"/>
    </row>
    <row r="29" spans="1:6" ht="15.75">
      <c r="A29" s="1" t="s">
        <v>33</v>
      </c>
      <c r="C29" s="72" t="s">
        <v>34</v>
      </c>
      <c r="D29" s="3"/>
      <c r="E29" s="3"/>
      <c r="F29" s="73"/>
    </row>
    <row r="30" spans="1:6" ht="12.75">
      <c r="A30" s="4"/>
      <c r="B30" s="14" t="s">
        <v>1</v>
      </c>
      <c r="C30" s="74"/>
      <c r="D30" s="5"/>
      <c r="E30" s="4"/>
      <c r="F30" s="75"/>
    </row>
    <row r="31" spans="1:6" ht="13.5" thickBot="1">
      <c r="A31" s="4"/>
      <c r="B31" s="14"/>
      <c r="C31" s="4"/>
      <c r="D31" s="4"/>
      <c r="E31" s="4"/>
      <c r="F31" s="75" t="s">
        <v>35</v>
      </c>
    </row>
    <row r="32" spans="1:6" ht="14.25" customHeight="1">
      <c r="A32" s="37" t="s">
        <v>36</v>
      </c>
      <c r="B32" s="20" t="s">
        <v>5</v>
      </c>
      <c r="C32" s="37" t="s">
        <v>37</v>
      </c>
      <c r="D32" s="37" t="s">
        <v>37</v>
      </c>
      <c r="E32" s="37" t="s">
        <v>37</v>
      </c>
      <c r="F32" s="75"/>
    </row>
    <row r="33" spans="1:6" ht="14.25" customHeight="1" thickBot="1">
      <c r="A33" s="76" t="s">
        <v>10</v>
      </c>
      <c r="B33" s="28" t="s">
        <v>11</v>
      </c>
      <c r="C33" s="31" t="s">
        <v>13</v>
      </c>
      <c r="D33" s="76" t="s">
        <v>38</v>
      </c>
      <c r="E33" s="31" t="s">
        <v>39</v>
      </c>
      <c r="F33" s="75"/>
    </row>
    <row r="34" spans="1:6" ht="15.75" customHeight="1">
      <c r="A34" s="35" t="s">
        <v>17</v>
      </c>
      <c r="B34" s="36">
        <v>35342</v>
      </c>
      <c r="C34" s="77">
        <f>D8+2032811</f>
        <v>2232207</v>
      </c>
      <c r="D34" s="78">
        <f>E8+89481827</f>
        <v>98321950.75</v>
      </c>
      <c r="E34" s="79">
        <f aca="true" t="shared" si="1" ref="E34:E43">0.215*D34</f>
        <v>21139219.41125</v>
      </c>
      <c r="F34" s="80"/>
    </row>
    <row r="35" spans="1:6" ht="15.75" customHeight="1">
      <c r="A35" s="42" t="s">
        <v>18</v>
      </c>
      <c r="B35" s="43">
        <v>34442</v>
      </c>
      <c r="C35" s="79">
        <f>D9+2815060</f>
        <v>2989249</v>
      </c>
      <c r="D35" s="81">
        <f>E9+137756452</f>
        <v>145402026.19</v>
      </c>
      <c r="E35" s="79">
        <f t="shared" si="1"/>
        <v>31261435.63085</v>
      </c>
      <c r="F35" s="80"/>
    </row>
    <row r="36" spans="1:7" ht="15.75" customHeight="1">
      <c r="A36" s="42" t="s">
        <v>19</v>
      </c>
      <c r="B36" s="43">
        <v>36880</v>
      </c>
      <c r="C36" s="79">
        <f>D10+3291888</f>
        <v>3615044</v>
      </c>
      <c r="D36" s="81">
        <f>E10+112822362</f>
        <v>123581567.28999999</v>
      </c>
      <c r="E36" s="79">
        <f t="shared" si="1"/>
        <v>26570036.96735</v>
      </c>
      <c r="F36" s="80"/>
      <c r="G36" s="18"/>
    </row>
    <row r="37" spans="1:6" ht="15.75" customHeight="1">
      <c r="A37" s="42" t="s">
        <v>20</v>
      </c>
      <c r="B37" s="43">
        <v>34524</v>
      </c>
      <c r="C37" s="79">
        <f>D11+2552841</f>
        <v>2815541</v>
      </c>
      <c r="D37" s="81">
        <f>E11+210945959</f>
        <v>232232989.07999998</v>
      </c>
      <c r="E37" s="79">
        <f t="shared" si="1"/>
        <v>49930092.6522</v>
      </c>
      <c r="F37" s="80"/>
    </row>
    <row r="38" spans="1:6" ht="15.75" customHeight="1">
      <c r="A38" s="42" t="s">
        <v>21</v>
      </c>
      <c r="B38" s="43">
        <v>34474</v>
      </c>
      <c r="C38" s="79">
        <f>D12+1242529</f>
        <v>1367655</v>
      </c>
      <c r="D38" s="81">
        <f>E12+93579271</f>
        <v>102939766.37</v>
      </c>
      <c r="E38" s="79">
        <f t="shared" si="1"/>
        <v>22132049.76955</v>
      </c>
      <c r="F38" s="80"/>
    </row>
    <row r="39" spans="1:6" ht="15.75" customHeight="1">
      <c r="A39" s="42" t="s">
        <v>22</v>
      </c>
      <c r="B39" s="43">
        <v>38127</v>
      </c>
      <c r="C39" s="79">
        <f>D13+0</f>
        <v>114616</v>
      </c>
      <c r="D39" s="81">
        <f>E13+0</f>
        <v>5749686</v>
      </c>
      <c r="E39" s="79">
        <f t="shared" si="1"/>
        <v>1236182.49</v>
      </c>
      <c r="F39" s="80"/>
    </row>
    <row r="40" spans="1:6" ht="16.5" customHeight="1">
      <c r="A40" s="49" t="s">
        <v>23</v>
      </c>
      <c r="B40" s="50">
        <v>35258</v>
      </c>
      <c r="C40" s="82">
        <f>D14+1796267</f>
        <v>1970168</v>
      </c>
      <c r="D40" s="83">
        <f>E14+117895858</f>
        <v>127913974.03999999</v>
      </c>
      <c r="E40" s="82">
        <f t="shared" si="1"/>
        <v>27501504.418599997</v>
      </c>
      <c r="F40" s="75"/>
    </row>
    <row r="41" spans="1:6" ht="15.75" customHeight="1">
      <c r="A41" s="49" t="s">
        <v>24</v>
      </c>
      <c r="B41" s="50">
        <v>34909</v>
      </c>
      <c r="C41" s="82">
        <f>D15+760277</f>
        <v>860646</v>
      </c>
      <c r="D41" s="83">
        <f>E15+26802954</f>
        <v>30960319.05</v>
      </c>
      <c r="E41" s="82">
        <f t="shared" si="1"/>
        <v>6656468.59575</v>
      </c>
      <c r="F41" s="73"/>
    </row>
    <row r="42" spans="1:6" ht="15.75" customHeight="1">
      <c r="A42" s="49" t="s">
        <v>25</v>
      </c>
      <c r="B42" s="50">
        <v>34311</v>
      </c>
      <c r="C42" s="82">
        <f>D16+1588174</f>
        <v>1744924</v>
      </c>
      <c r="D42" s="83">
        <f>E16+83525277</f>
        <v>93145360.9</v>
      </c>
      <c r="E42" s="82">
        <f t="shared" si="1"/>
        <v>20026252.5935</v>
      </c>
      <c r="F42" s="5"/>
    </row>
    <row r="43" spans="1:6" ht="15.75" customHeight="1">
      <c r="A43" s="49" t="s">
        <v>26</v>
      </c>
      <c r="B43" s="50">
        <v>34266</v>
      </c>
      <c r="C43" s="82">
        <f>D17+860308</f>
        <v>945458</v>
      </c>
      <c r="D43" s="83">
        <f>E17+41403408</f>
        <v>45821110.79</v>
      </c>
      <c r="E43" s="82">
        <f t="shared" si="1"/>
        <v>9851538.81985</v>
      </c>
      <c r="F43" s="5"/>
    </row>
    <row r="44" spans="1:6" ht="15.75" customHeight="1">
      <c r="A44" s="42" t="s">
        <v>27</v>
      </c>
      <c r="B44" s="43">
        <v>34887</v>
      </c>
      <c r="C44" s="79">
        <f>D18+1111369</f>
        <v>1228218</v>
      </c>
      <c r="D44" s="81">
        <f>E18+50679453</f>
        <v>55837701.7</v>
      </c>
      <c r="E44" s="79">
        <f>F18+9499729</f>
        <v>10454005.0095</v>
      </c>
      <c r="F44" s="84"/>
    </row>
    <row r="45" spans="1:6" ht="15.75" customHeight="1">
      <c r="A45" s="42" t="s">
        <v>28</v>
      </c>
      <c r="B45" s="43">
        <v>34552</v>
      </c>
      <c r="C45" s="79">
        <f>D19+1941355</f>
        <v>2142183</v>
      </c>
      <c r="D45" s="81">
        <f>E19+94914802</f>
        <v>104779066.07</v>
      </c>
      <c r="E45" s="79">
        <f>0.215*D45</f>
        <v>22527499.20505</v>
      </c>
      <c r="F45" s="84"/>
    </row>
    <row r="46" spans="1:6" ht="15.75" customHeight="1">
      <c r="A46" s="42" t="s">
        <v>29</v>
      </c>
      <c r="B46" s="43">
        <v>34582</v>
      </c>
      <c r="C46" s="79">
        <f>D20+1332942</f>
        <v>1469506</v>
      </c>
      <c r="D46" s="81">
        <f>E20+91396689</f>
        <v>101417871.35</v>
      </c>
      <c r="E46" s="79">
        <f>0.215*D46</f>
        <v>21804842.340249997</v>
      </c>
      <c r="F46" s="84"/>
    </row>
    <row r="47" spans="1:6" ht="16.5" customHeight="1">
      <c r="A47" s="49" t="s">
        <v>30</v>
      </c>
      <c r="B47" s="50">
        <v>34607</v>
      </c>
      <c r="C47" s="82">
        <f>D21+957045</f>
        <v>1054444</v>
      </c>
      <c r="D47" s="83">
        <f>E21+68123791</f>
        <v>75243545.6</v>
      </c>
      <c r="E47" s="82">
        <f>0.215*D47</f>
        <v>16177362.303999998</v>
      </c>
      <c r="F47" s="5"/>
    </row>
    <row r="48" spans="1:6" ht="15.75" customHeight="1" thickBot="1">
      <c r="A48" s="55" t="s">
        <v>31</v>
      </c>
      <c r="B48" s="56">
        <v>34696</v>
      </c>
      <c r="C48" s="82">
        <f>D22+1259476</f>
        <v>1387749</v>
      </c>
      <c r="D48" s="83">
        <f>E22+87186390</f>
        <v>95954319.95</v>
      </c>
      <c r="E48" s="82">
        <f>0.215*D48</f>
        <v>20630178.78925</v>
      </c>
      <c r="F48" s="5"/>
    </row>
    <row r="49" spans="1:6" ht="18" customHeight="1" thickBot="1">
      <c r="A49" s="60" t="s">
        <v>32</v>
      </c>
      <c r="B49" s="85"/>
      <c r="C49" s="63">
        <f>SUM(C34:C48)</f>
        <v>25937608</v>
      </c>
      <c r="D49" s="64">
        <f>SUM(D34:D48)</f>
        <v>1439301255.1299996</v>
      </c>
      <c r="E49" s="64">
        <f>SUM(E34:E48)</f>
        <v>307898668.99695003</v>
      </c>
      <c r="F49" s="84"/>
    </row>
    <row r="50" spans="1:6" ht="12.75">
      <c r="A50" s="4"/>
      <c r="B50" s="14"/>
      <c r="C50" s="4"/>
      <c r="D50" s="4"/>
      <c r="E50" s="4"/>
      <c r="F50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2004-06-11T21:26:57Z</dcterms:created>
  <dcterms:modified xsi:type="dcterms:W3CDTF">2004-06-11T21:27:20Z</dcterms:modified>
  <cp:category/>
  <cp:version/>
  <cp:contentType/>
  <cp:contentStatus/>
</cp:coreProperties>
</file>