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<sst xmlns="http://schemas.openxmlformats.org/spreadsheetml/2006/main" count="59" uniqueCount="42">
  <si>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LOUISIANA STATE POLICE</t>
  </si>
  <si>
    <t xml:space="preserve"> </t>
  </si>
  <si>
    <t>MONTHLY ACTIVITY SUMMARY - SLOTS AT RACETRACKS</t>
  </si>
  <si>
    <t>FOR THE MONTH OF:</t>
  </si>
  <si>
    <t>JUNE 2006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</si>
  <si>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</si>
  <si>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</si>
  <si>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</si>
  <si>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</si>
  <si>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</si>
  <si>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</si>
  <si>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</si>
  <si>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</si>
  <si>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</si>
  <si>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</si>
  <si>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</si>
  <si>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</si>
  <si>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</si>
  <si>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</si>
  <si>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</si>
  <si>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</si>
  <si>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</si>
  <si>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</si>
  <si>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</si>
  <si>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</si>
  <si>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</si>
  <si>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</si>
  <si>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</si>
  <si>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</si>
  <si>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</si>
  <si>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 **</t>
  </si>
  <si>
    <t>FOR THE PERIOD OF:</t>
  </si>
  <si>
    <t>JULY 1, 2005 - JUNE 30, 2006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</si>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</sst>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38100</xdr:rowOff>
    </xdr:from>
    <xdr:to>
      <xdr:col>4</xdr:col>
      <xdr:colOff>933450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39147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7</xdr:col>
      <xdr:colOff>809625</xdr:colOff>
      <xdr:row>23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387667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160543</v>
      </c>
      <c r="E9" s="26">
        <v>14305189</v>
      </c>
      <c r="F9" s="27">
        <f>E9*0.18</f>
        <v>2574934.02</v>
      </c>
      <c r="G9" s="28">
        <f>E9-F9</f>
        <v>11730254.98</v>
      </c>
      <c r="H9" s="29">
        <f>G9*0.185</f>
        <v>2170097.1713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30</v>
      </c>
      <c r="D10" s="33">
        <v>158426</v>
      </c>
      <c r="E10" s="34">
        <v>8113673</v>
      </c>
      <c r="F10" s="35">
        <f>E10*0.18</f>
        <v>1460461.14</v>
      </c>
      <c r="G10" s="36">
        <f>E10-F10</f>
        <v>6653211.86</v>
      </c>
      <c r="H10" s="37">
        <f>G10*0.185</f>
        <v>1230844.1941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30</v>
      </c>
      <c r="D11" s="41">
        <v>198140</v>
      </c>
      <c r="E11" s="42">
        <v>8851640</v>
      </c>
      <c r="F11" s="43">
        <f>E11*0.18</f>
        <v>1593295.2</v>
      </c>
      <c r="G11" s="44">
        <f>E11-F11</f>
        <v>7258344.8</v>
      </c>
      <c r="H11" s="45">
        <f>G11*0.185</f>
        <v>1342793.788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517109</v>
      </c>
      <c r="E12" s="43">
        <f>SUM(E9:E11)</f>
        <v>31270502</v>
      </c>
      <c r="F12" s="43">
        <f>SUM(F9:F11)</f>
        <v>5628690.36</v>
      </c>
      <c r="G12" s="43">
        <f>SUM(G9:G11)</f>
        <v>25641811.64</v>
      </c>
      <c r="H12" s="45">
        <f>SUM(H9:H11)</f>
        <v>4743735.1534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41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 t="s">
        <v>25</v>
      </c>
      <c r="B22" s="4"/>
      <c r="C22" s="4"/>
      <c r="D22" s="4"/>
      <c r="E22" s="4"/>
      <c r="F22" s="108"/>
      <c r="G22" s="108"/>
      <c r="H22" s="108"/>
      <c r="I22" s="5"/>
      <c r="J22" s="5"/>
      <c r="K22" s="5"/>
      <c r="L22" s="5"/>
    </row>
    <row r="23" spans="1:12" ht="15">
      <c r="A23" s="55"/>
      <c r="B23" s="56"/>
      <c r="C23" s="107" t="s">
        <v>26</v>
      </c>
      <c r="D23" s="107"/>
      <c r="E23" s="107"/>
      <c r="F23" s="107" t="s">
        <v>27</v>
      </c>
      <c r="G23" s="107"/>
      <c r="H23" s="107"/>
      <c r="I23" s="5"/>
      <c r="J23" s="5"/>
      <c r="K23" s="5"/>
      <c r="L23" s="5"/>
    </row>
    <row r="24" spans="1:12" ht="13.5" thickBot="1">
      <c r="A24" s="55"/>
      <c r="B24" s="56"/>
      <c r="C24" s="55"/>
      <c r="D24" s="57"/>
      <c r="E24" s="58"/>
      <c r="F24" s="59"/>
      <c r="G24" s="60"/>
      <c r="H24" s="61"/>
      <c r="I24" s="5"/>
      <c r="J24" s="5"/>
      <c r="K24" s="5"/>
      <c r="L24" s="5"/>
    </row>
    <row r="25" spans="1:12" ht="13.5" thickBot="1">
      <c r="A25" s="62" t="s">
        <v>10</v>
      </c>
      <c r="B25" s="63">
        <v>38869</v>
      </c>
      <c r="C25" s="64">
        <v>38839</v>
      </c>
      <c r="D25" s="65" t="s">
        <v>28</v>
      </c>
      <c r="E25" s="66" t="s">
        <v>29</v>
      </c>
      <c r="F25" s="67">
        <v>38504</v>
      </c>
      <c r="G25" s="65" t="s">
        <v>28</v>
      </c>
      <c r="H25" s="68" t="s">
        <v>29</v>
      </c>
      <c r="I25" s="5"/>
      <c r="J25" s="5"/>
      <c r="K25" s="5"/>
      <c r="L25" s="5"/>
    </row>
    <row r="26" spans="1:12" ht="12.75">
      <c r="A26" s="69" t="s">
        <v>18</v>
      </c>
      <c r="B26" s="70">
        <f>E9</f>
        <v>14305189</v>
      </c>
      <c r="C26" s="26">
        <v>14845392</v>
      </c>
      <c r="D26" s="71">
        <f>B26-C26</f>
        <v>-540203</v>
      </c>
      <c r="E26" s="72">
        <f>D26/C26</f>
        <v>-0.03638859788949999</v>
      </c>
      <c r="F26" s="27">
        <v>12528074</v>
      </c>
      <c r="G26" s="73">
        <f>B26-F26</f>
        <v>1777115</v>
      </c>
      <c r="H26" s="74">
        <f>G26/F26</f>
        <v>0.14185061486705777</v>
      </c>
      <c r="I26" s="5"/>
      <c r="J26" s="5"/>
      <c r="K26" s="5"/>
      <c r="L26" s="5"/>
    </row>
    <row r="27" spans="1:12" ht="12.75">
      <c r="A27" s="75" t="s">
        <v>19</v>
      </c>
      <c r="B27" s="76">
        <f>E10</f>
        <v>8113673</v>
      </c>
      <c r="C27" s="34">
        <v>8574544</v>
      </c>
      <c r="D27" s="77">
        <f>B27-C27</f>
        <v>-460871</v>
      </c>
      <c r="E27" s="72">
        <f>D27/C27</f>
        <v>-0.05374874745525826</v>
      </c>
      <c r="F27" s="35">
        <v>8573394</v>
      </c>
      <c r="G27" s="78">
        <f>B27-F27</f>
        <v>-459721</v>
      </c>
      <c r="H27" s="72">
        <f>G27/F27</f>
        <v>-0.053621821183069386</v>
      </c>
      <c r="I27" s="5"/>
      <c r="J27" s="5"/>
      <c r="K27" s="5"/>
      <c r="L27" s="5"/>
    </row>
    <row r="28" spans="1:12" ht="13.5" thickBot="1">
      <c r="A28" s="79" t="s">
        <v>20</v>
      </c>
      <c r="B28" s="80">
        <f>E11</f>
        <v>8851640</v>
      </c>
      <c r="C28" s="42">
        <v>8918474</v>
      </c>
      <c r="D28" s="81">
        <f>B28-C28</f>
        <v>-66834</v>
      </c>
      <c r="E28" s="82">
        <f>D28/C28</f>
        <v>-0.0074938829221232245</v>
      </c>
      <c r="F28" s="43">
        <v>6637848</v>
      </c>
      <c r="G28" s="83">
        <f>B28-F28</f>
        <v>2213792</v>
      </c>
      <c r="H28" s="82">
        <f>G28/F28</f>
        <v>0.3335104991858807</v>
      </c>
      <c r="I28" s="5"/>
      <c r="J28" s="5"/>
      <c r="K28" s="5"/>
      <c r="L28" s="5"/>
    </row>
    <row r="29" spans="1:12" ht="12.75" customHeight="1" thickBot="1">
      <c r="A29" s="4"/>
      <c r="B29" s="84">
        <f>SUM(B26:B28)</f>
        <v>31270502</v>
      </c>
      <c r="C29" s="84">
        <f>SUM(C26:C28)</f>
        <v>32338410</v>
      </c>
      <c r="D29" s="85">
        <f>SUM(D26:D28)</f>
        <v>-1067908</v>
      </c>
      <c r="E29" s="82">
        <f>D29/C29</f>
        <v>-0.03302289753887096</v>
      </c>
      <c r="F29" s="86">
        <f>SUM(F26:F28)</f>
        <v>27739316</v>
      </c>
      <c r="G29" s="85">
        <f>SUM(G26:G28)</f>
        <v>3531186</v>
      </c>
      <c r="H29" s="82">
        <f>G29/F29</f>
        <v>0.12729895719130205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87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7"/>
      <c r="C35" s="88"/>
      <c r="D35" s="88"/>
      <c r="E35" s="88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7"/>
      <c r="C36" s="88"/>
      <c r="D36" s="88"/>
      <c r="E36" s="88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89"/>
      <c r="C37" s="90" t="s">
        <v>32</v>
      </c>
      <c r="D37" s="88"/>
      <c r="E37" s="88"/>
      <c r="F37" s="4"/>
      <c r="G37" s="4"/>
      <c r="H37" s="4"/>
      <c r="I37" s="5"/>
      <c r="J37" s="5"/>
      <c r="K37" s="5"/>
      <c r="L37" s="5"/>
    </row>
    <row r="38" spans="1:12" ht="15">
      <c r="A38" s="1"/>
      <c r="B38" s="89"/>
      <c r="C38" s="90" t="s">
        <v>33</v>
      </c>
      <c r="D38" s="88"/>
      <c r="E38" s="88"/>
      <c r="F38" s="4"/>
      <c r="G38" s="4"/>
      <c r="H38" s="4"/>
      <c r="I38" s="5"/>
      <c r="J38" s="5"/>
      <c r="K38" s="5"/>
      <c r="L38" s="5"/>
    </row>
    <row r="39" spans="1:12" ht="18.75" customHeight="1">
      <c r="A39" s="10"/>
      <c r="B39" s="4"/>
      <c r="C39" s="91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92"/>
      <c r="B40" s="48"/>
      <c r="C40" s="92"/>
      <c r="D40" s="92"/>
      <c r="E40" s="92"/>
      <c r="F40" s="4"/>
      <c r="G40" s="4"/>
      <c r="H40" s="4"/>
      <c r="I40" s="5"/>
      <c r="J40" s="5"/>
      <c r="K40" s="5"/>
      <c r="L40" s="5"/>
    </row>
    <row r="41" spans="1:12" ht="12.75">
      <c r="A41" s="13"/>
      <c r="B41" s="14"/>
      <c r="C41" s="15" t="s">
        <v>34</v>
      </c>
      <c r="D41" s="15" t="s">
        <v>34</v>
      </c>
      <c r="E41" s="15" t="s">
        <v>34</v>
      </c>
      <c r="F41" s="15"/>
      <c r="G41" s="15"/>
      <c r="H41" s="4"/>
      <c r="I41" s="5"/>
      <c r="J41" s="5"/>
      <c r="K41" s="5"/>
      <c r="L41" s="5"/>
    </row>
    <row r="42" spans="1:12" ht="13.5" thickBot="1">
      <c r="A42" s="19" t="s">
        <v>10</v>
      </c>
      <c r="B42" s="20" t="s">
        <v>35</v>
      </c>
      <c r="C42" s="19" t="s">
        <v>13</v>
      </c>
      <c r="D42" s="19" t="s">
        <v>36</v>
      </c>
      <c r="E42" s="19" t="s">
        <v>37</v>
      </c>
      <c r="F42" s="19" t="s">
        <v>8</v>
      </c>
      <c r="G42" s="19" t="s">
        <v>38</v>
      </c>
      <c r="H42" s="4"/>
      <c r="I42" s="5"/>
      <c r="J42" s="5"/>
      <c r="K42" s="5"/>
      <c r="L42" s="5"/>
    </row>
    <row r="43" spans="1:12" ht="12.75">
      <c r="A43" s="23" t="s">
        <v>18</v>
      </c>
      <c r="B43" s="14">
        <v>37300</v>
      </c>
      <c r="C43" s="93">
        <f>D9+1487313</f>
        <v>1647856</v>
      </c>
      <c r="D43" s="94">
        <f>E9+127807330</f>
        <v>142112519</v>
      </c>
      <c r="E43" s="95">
        <f>F9+23005319</f>
        <v>25580253.02</v>
      </c>
      <c r="F43" s="94">
        <f>G9+104802011</f>
        <v>116532265.98</v>
      </c>
      <c r="G43" s="94">
        <f>0.185*F43</f>
        <v>21558469.2063</v>
      </c>
      <c r="H43" s="4"/>
      <c r="I43" s="5"/>
      <c r="J43" s="5"/>
      <c r="K43" s="5"/>
      <c r="L43" s="5"/>
    </row>
    <row r="44" spans="1:12" ht="12.75">
      <c r="A44" s="31" t="s">
        <v>19</v>
      </c>
      <c r="B44" s="20">
        <v>37762</v>
      </c>
      <c r="C44" s="96">
        <f>D10+1774124</f>
        <v>1932550</v>
      </c>
      <c r="D44" s="97">
        <f>E10+91886679</f>
        <v>100000352</v>
      </c>
      <c r="E44" s="98">
        <f>F10+16539603</f>
        <v>18000064.14</v>
      </c>
      <c r="F44" s="97">
        <f>G10+75347077</f>
        <v>82000288.86</v>
      </c>
      <c r="G44" s="97">
        <f>0.185*F44</f>
        <v>15170053.4391</v>
      </c>
      <c r="H44" s="4"/>
      <c r="I44" s="5"/>
      <c r="J44" s="5"/>
      <c r="K44" s="5"/>
      <c r="L44" s="5"/>
    </row>
    <row r="45" spans="1:12" ht="13.5" thickBot="1">
      <c r="A45" s="38" t="s">
        <v>20</v>
      </c>
      <c r="B45" s="39">
        <v>37974</v>
      </c>
      <c r="C45" s="99">
        <f>D11+2441984</f>
        <v>2640124</v>
      </c>
      <c r="D45" s="100">
        <f>E11+98613387</f>
        <v>107465027</v>
      </c>
      <c r="E45" s="101">
        <f>F11+17750409</f>
        <v>19343704.2</v>
      </c>
      <c r="F45" s="100">
        <f>G11+80862978</f>
        <v>88121322.8</v>
      </c>
      <c r="G45" s="100">
        <f>0.185*F45</f>
        <v>16302444.717999998</v>
      </c>
      <c r="H45" s="4"/>
      <c r="I45" s="5"/>
      <c r="J45" s="5"/>
      <c r="K45" s="5"/>
      <c r="L45" s="5"/>
    </row>
    <row r="46" spans="1:12" ht="13.5" thickBot="1">
      <c r="A46" s="38" t="s">
        <v>21</v>
      </c>
      <c r="B46" s="39"/>
      <c r="C46" s="102">
        <f>SUM(C43:C45)</f>
        <v>6220530</v>
      </c>
      <c r="D46" s="100">
        <f>SUM(D43:D45)</f>
        <v>349577898</v>
      </c>
      <c r="E46" s="100">
        <f>SUM(E43:E45)</f>
        <v>62924021.36</v>
      </c>
      <c r="F46" s="100">
        <f>SUM(F43:F45)</f>
        <v>286653877.64</v>
      </c>
      <c r="G46" s="100">
        <f>SUM(G43:G45)</f>
        <v>53030967.3634</v>
      </c>
      <c r="H46" s="4"/>
      <c r="I46" s="5"/>
      <c r="J46" s="5"/>
      <c r="K46" s="5"/>
      <c r="L46" s="5"/>
    </row>
    <row r="47" spans="1:12" ht="12">
      <c r="A47" s="5"/>
      <c r="B47" s="5"/>
      <c r="C47" s="103"/>
      <c r="D47" s="103"/>
      <c r="E47" s="103"/>
      <c r="F47" s="103"/>
      <c r="G47" s="103"/>
      <c r="H47" s="5"/>
      <c r="I47" s="5"/>
      <c r="J47" s="5"/>
      <c r="K47" s="5"/>
      <c r="L47" s="5"/>
    </row>
    <row r="48" spans="1:12" ht="12.75">
      <c r="A48" s="104" t="s">
        <v>39</v>
      </c>
      <c r="I48" s="5"/>
      <c r="J48" s="5"/>
      <c r="K48" s="5"/>
      <c r="L48" s="5"/>
    </row>
    <row r="49" spans="1:12" ht="12.75">
      <c r="A49" s="104" t="s">
        <v>40</v>
      </c>
      <c r="I49" s="5"/>
      <c r="J49" s="5"/>
      <c r="K49" s="5"/>
      <c r="L49" s="5"/>
    </row>
    <row r="50" spans="1:12" ht="15">
      <c r="A50" s="105"/>
      <c r="B50" s="106"/>
      <c r="C50" s="106"/>
      <c r="D50" s="106"/>
      <c r="E50" s="5"/>
      <c r="F50" s="5"/>
      <c r="G50" s="5"/>
      <c r="H50" s="5"/>
      <c r="I50" s="5"/>
      <c r="J50" s="5"/>
      <c r="K50" s="5"/>
      <c r="L50" s="5"/>
    </row>
    <row r="51" spans="1:12" ht="12">
      <c r="A51" s="106"/>
      <c r="B51" s="106"/>
      <c r="C51" s="106"/>
      <c r="D51" s="106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mergeCells count="3">
    <mergeCell ref="C23:E23"/>
    <mergeCell ref="F23:H23"/>
    <mergeCell ref="F22:H22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2006-07-17T22:22:55Z</dcterms:created>
  <dcterms:modified xsi:type="dcterms:W3CDTF">2006-07-18T16:09:02Z</dcterms:modified>
  <cp:category/>
  <cp:version/>
  <cp:contentType/>
  <cp:contentStatus/>
</cp:coreProperties>
</file>