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<sst xmlns="http://schemas.openxmlformats.org/spreadsheetml/2006/main" count="70" uniqueCount="42">
  <si>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LOUISIANA STATE POLICE</t>
  </si>
  <si>
    <t xml:space="preserve"> </t>
  </si>
  <si>
    <t>FOR THE MONTH OF:</t>
  </si>
  <si>
    <t>MAY 2005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</si>
  <si>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</si>
  <si>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</si>
  <si>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</si>
  <si>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</si>
  <si>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</si>
  <si>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</si>
  <si>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</si>
  <si>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</si>
  <si>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</si>
  <si>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</si>
  <si>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</si>
  <si>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</si>
  <si>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</si>
  <si>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</si>
  <si>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</si>
  <si>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</si>
  <si>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</si>
  <si>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</si>
  <si>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</si>
  <si>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</si>
  <si>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</si>
  <si>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</si>
  <si>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L'AUBERGE DU LAC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</si>
  <si>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</si>
  <si>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</si>
  <si>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</si>
  <si>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</si>
  <si>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</si>
  <si>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</si>
  <si>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</si>
  <si>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MAY 31, 2005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</si>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</sst>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40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183716</v>
      </c>
      <c r="E8" s="39">
        <v>8618726</v>
      </c>
      <c r="F8" s="40">
        <f aca="true" t="shared" si="0" ref="F8:F17">E8*0.215</f>
        <v>1853026.09</v>
      </c>
      <c r="G8" s="39">
        <v>8786287</v>
      </c>
      <c r="H8" s="41">
        <v>8840124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248870</v>
      </c>
      <c r="E9" s="45">
        <v>9125678</v>
      </c>
      <c r="F9" s="46">
        <f t="shared" si="0"/>
        <v>1962020.77</v>
      </c>
      <c r="G9" s="45">
        <v>8709280</v>
      </c>
      <c r="H9" s="47">
        <v>10759205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252749</v>
      </c>
      <c r="E10" s="48">
        <v>21363416</v>
      </c>
      <c r="F10" s="46">
        <f t="shared" si="0"/>
        <v>4593134.4399999995</v>
      </c>
      <c r="G10" s="48">
        <v>21518092</v>
      </c>
      <c r="H10" s="47">
        <v>21287030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154377</v>
      </c>
      <c r="E11" s="48">
        <v>8506366</v>
      </c>
      <c r="F11" s="46">
        <f t="shared" si="0"/>
        <v>1828868.69</v>
      </c>
      <c r="G11" s="48">
        <v>8440928</v>
      </c>
      <c r="H11" s="47">
        <v>9360495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235402</v>
      </c>
      <c r="E12" s="48">
        <v>10836347</v>
      </c>
      <c r="F12" s="46">
        <f t="shared" si="0"/>
        <v>2329814.605</v>
      </c>
      <c r="G12" s="48">
        <v>10863359</v>
      </c>
      <c r="H12" s="47">
        <f>5749686+7645574</f>
        <v>13395260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205156</v>
      </c>
      <c r="E13" s="52">
        <v>13738604</v>
      </c>
      <c r="F13" s="53">
        <f t="shared" si="0"/>
        <v>2953799.86</v>
      </c>
      <c r="G13" s="52">
        <v>13012152</v>
      </c>
      <c r="H13" s="54">
        <v>10018116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54277</v>
      </c>
      <c r="E14" s="52">
        <v>1614417</v>
      </c>
      <c r="F14" s="53">
        <f t="shared" si="0"/>
        <v>347099.65499999997</v>
      </c>
      <c r="G14" s="52">
        <v>1048827</v>
      </c>
      <c r="H14" s="54">
        <v>4157365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166483</v>
      </c>
      <c r="E15" s="52">
        <v>8953060</v>
      </c>
      <c r="F15" s="53">
        <f t="shared" si="0"/>
        <v>1924907.9</v>
      </c>
      <c r="G15" s="52">
        <v>7925369</v>
      </c>
      <c r="H15" s="54">
        <v>9620084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95384</v>
      </c>
      <c r="E16" s="52">
        <v>3688720</v>
      </c>
      <c r="F16" s="53">
        <f t="shared" si="0"/>
        <v>793074.7999999999</v>
      </c>
      <c r="G16" s="52">
        <v>4800312</v>
      </c>
      <c r="H16" s="54">
        <v>4417703</v>
      </c>
    </row>
    <row r="17" spans="1:8" ht="15.75" customHeight="1">
      <c r="A17" s="49" t="s">
        <v>26</v>
      </c>
      <c r="B17" s="50">
        <v>38495</v>
      </c>
      <c r="C17" s="44">
        <v>7</v>
      </c>
      <c r="D17" s="51">
        <v>130780</v>
      </c>
      <c r="E17" s="52">
        <v>7871462</v>
      </c>
      <c r="F17" s="53">
        <f t="shared" si="0"/>
        <v>1692364.33</v>
      </c>
      <c r="G17" s="52">
        <v>0</v>
      </c>
      <c r="H17" s="54">
        <v>0</v>
      </c>
    </row>
    <row r="18" spans="1:8" ht="15.75" customHeight="1">
      <c r="A18" s="42" t="s">
        <v>27</v>
      </c>
      <c r="B18" s="43">
        <v>34887</v>
      </c>
      <c r="C18" s="44">
        <v>31</v>
      </c>
      <c r="D18" s="38">
        <v>113128</v>
      </c>
      <c r="E18" s="48">
        <v>4876403</v>
      </c>
      <c r="F18" s="46">
        <f>E18*0.185</f>
        <v>902134.5549999999</v>
      </c>
      <c r="G18" s="48">
        <v>5215650</v>
      </c>
      <c r="H18" s="47">
        <v>5158249</v>
      </c>
    </row>
    <row r="19" spans="1:8" ht="15" customHeight="1">
      <c r="A19" s="42" t="s">
        <v>28</v>
      </c>
      <c r="B19" s="43">
        <v>34552</v>
      </c>
      <c r="C19" s="44">
        <v>31</v>
      </c>
      <c r="D19" s="38">
        <v>203196</v>
      </c>
      <c r="E19" s="48">
        <v>10216375</v>
      </c>
      <c r="F19" s="46">
        <f>E19*0.215</f>
        <v>2196520.625</v>
      </c>
      <c r="G19" s="48">
        <v>10089418</v>
      </c>
      <c r="H19" s="47">
        <v>9864264</v>
      </c>
    </row>
    <row r="20" spans="1:8" ht="15.75" customHeight="1">
      <c r="A20" s="42" t="s">
        <v>29</v>
      </c>
      <c r="B20" s="43">
        <v>34582</v>
      </c>
      <c r="C20" s="44">
        <v>31</v>
      </c>
      <c r="D20" s="38">
        <v>132294</v>
      </c>
      <c r="E20" s="48">
        <v>9881148</v>
      </c>
      <c r="F20" s="46">
        <f>E20*0.215</f>
        <v>2124446.82</v>
      </c>
      <c r="G20" s="48">
        <v>9915871</v>
      </c>
      <c r="H20" s="47">
        <v>10021182</v>
      </c>
    </row>
    <row r="21" spans="1:8" ht="15.75" customHeight="1">
      <c r="A21" s="49" t="s">
        <v>30</v>
      </c>
      <c r="B21" s="50">
        <v>34607</v>
      </c>
      <c r="C21" s="44">
        <v>31</v>
      </c>
      <c r="D21" s="51">
        <v>134670</v>
      </c>
      <c r="E21" s="52">
        <v>7592785</v>
      </c>
      <c r="F21" s="53">
        <f>E21*0.215</f>
        <v>1632448.775</v>
      </c>
      <c r="G21" s="52">
        <v>8587544</v>
      </c>
      <c r="H21" s="54">
        <v>7119755</v>
      </c>
    </row>
    <row r="22" spans="1:8" ht="15.75" customHeight="1" thickBot="1">
      <c r="A22" s="55" t="s">
        <v>31</v>
      </c>
      <c r="B22" s="56">
        <v>34696</v>
      </c>
      <c r="C22" s="44">
        <v>31</v>
      </c>
      <c r="D22" s="51">
        <v>134451</v>
      </c>
      <c r="E22" s="57">
        <v>9849561</v>
      </c>
      <c r="F22" s="58">
        <f>E22*0.215</f>
        <v>2117655.6149999998</v>
      </c>
      <c r="G22" s="57">
        <v>10061744</v>
      </c>
      <c r="H22" s="59">
        <v>8767930</v>
      </c>
    </row>
    <row r="23" spans="1:8" ht="18" customHeight="1" thickBot="1">
      <c r="A23" s="60" t="s">
        <v>32</v>
      </c>
      <c r="B23" s="61" t="s">
        <v>1</v>
      </c>
      <c r="C23" s="62"/>
      <c r="D23" s="63">
        <f>SUM(D8:D22)</f>
        <v>2444933</v>
      </c>
      <c r="E23" s="64">
        <f>SUM(E8:E22)</f>
        <v>136733068</v>
      </c>
      <c r="F23" s="64">
        <f>SUM(F8:F22)</f>
        <v>29251317.529999997</v>
      </c>
      <c r="G23" s="65">
        <f>SUM(G8:G22)</f>
        <v>128974833</v>
      </c>
      <c r="H23" s="64">
        <f>SUM(H8:H22)</f>
        <v>132786762</v>
      </c>
    </row>
    <row r="24" spans="1:8" ht="12.75">
      <c r="A24" s="66"/>
      <c r="B24" s="67"/>
      <c r="C24" s="68"/>
      <c r="D24" s="69"/>
      <c r="E24" s="70"/>
      <c r="F24" s="70"/>
      <c r="G24" s="70"/>
      <c r="H24" s="70"/>
    </row>
    <row r="25" spans="1:9" ht="12.75">
      <c r="A25" s="71"/>
      <c r="B25" s="71"/>
      <c r="C25" s="71"/>
      <c r="D25" s="71"/>
      <c r="E25" s="71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41</v>
      </c>
      <c r="B28" s="2"/>
      <c r="C28" s="3"/>
      <c r="D28" s="3"/>
      <c r="E28" s="3"/>
      <c r="F28" s="5"/>
    </row>
    <row r="29" spans="1:6" ht="15.75">
      <c r="A29" s="1" t="s">
        <v>33</v>
      </c>
      <c r="C29" s="72" t="s">
        <v>34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35</v>
      </c>
    </row>
    <row r="32" spans="1:6" ht="14.25" customHeight="1">
      <c r="A32" s="37" t="s">
        <v>36</v>
      </c>
      <c r="B32" s="20" t="s">
        <v>5</v>
      </c>
      <c r="C32" s="37" t="s">
        <v>37</v>
      </c>
      <c r="D32" s="37" t="s">
        <v>37</v>
      </c>
      <c r="E32" s="37" t="s">
        <v>37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38</v>
      </c>
      <c r="E33" s="31" t="s">
        <v>39</v>
      </c>
      <c r="F33" s="75"/>
    </row>
    <row r="34" spans="1:6" ht="15.75" customHeight="1">
      <c r="A34" s="35" t="s">
        <v>17</v>
      </c>
      <c r="B34" s="36">
        <v>35342</v>
      </c>
      <c r="C34" s="77">
        <f>D8+1827821</f>
        <v>2011537</v>
      </c>
      <c r="D34" s="78">
        <f>E8+84610340</f>
        <v>93229066</v>
      </c>
      <c r="E34" s="79">
        <f aca="true" t="shared" si="1" ref="E34:E43">0.215*D34</f>
        <v>20044249.19</v>
      </c>
      <c r="F34" s="80"/>
    </row>
    <row r="35" spans="1:7" ht="15.75" customHeight="1">
      <c r="A35" s="42" t="s">
        <v>18</v>
      </c>
      <c r="B35" s="43">
        <v>36880</v>
      </c>
      <c r="C35" s="79">
        <f>D9+2805828</f>
        <v>3054698</v>
      </c>
      <c r="D35" s="81">
        <f>E9+101782725</f>
        <v>110908403</v>
      </c>
      <c r="E35" s="79">
        <f t="shared" si="1"/>
        <v>23845306.645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D10+2543626</f>
        <v>2796375</v>
      </c>
      <c r="D36" s="81">
        <f>E10+204720976</f>
        <v>226084392</v>
      </c>
      <c r="E36" s="79">
        <f t="shared" si="1"/>
        <v>48608144.28</v>
      </c>
      <c r="F36" s="80"/>
    </row>
    <row r="37" spans="1:6" ht="15.75" customHeight="1">
      <c r="A37" s="42" t="s">
        <v>20</v>
      </c>
      <c r="B37" s="43">
        <v>34474</v>
      </c>
      <c r="C37" s="79">
        <f>D11+1737264</f>
        <v>1891641</v>
      </c>
      <c r="D37" s="81">
        <f>E11+89668829</f>
        <v>98175195</v>
      </c>
      <c r="E37" s="79">
        <f t="shared" si="1"/>
        <v>21107666.925</v>
      </c>
      <c r="F37" s="80"/>
    </row>
    <row r="38" spans="1:6" ht="15.75" customHeight="1">
      <c r="A38" s="42" t="s">
        <v>21</v>
      </c>
      <c r="B38" s="43">
        <v>38127</v>
      </c>
      <c r="C38" s="79">
        <f>D12+2569678</f>
        <v>2805080</v>
      </c>
      <c r="D38" s="81">
        <f>E12+121059767</f>
        <v>131896114</v>
      </c>
      <c r="E38" s="79">
        <f t="shared" si="1"/>
        <v>28357664.509999998</v>
      </c>
      <c r="F38" s="80"/>
    </row>
    <row r="39" spans="1:6" ht="16.5" customHeight="1">
      <c r="A39" s="49" t="s">
        <v>22</v>
      </c>
      <c r="B39" s="50">
        <v>35258</v>
      </c>
      <c r="C39" s="82">
        <f>D13+1932557</f>
        <v>2137713</v>
      </c>
      <c r="D39" s="83">
        <f>E13+128267041</f>
        <v>142005645</v>
      </c>
      <c r="E39" s="82">
        <f t="shared" si="1"/>
        <v>30531213.675</v>
      </c>
      <c r="F39" s="75"/>
    </row>
    <row r="40" spans="1:6" ht="15.75" customHeight="1">
      <c r="A40" s="49" t="s">
        <v>23</v>
      </c>
      <c r="B40" s="50">
        <v>34909</v>
      </c>
      <c r="C40" s="82">
        <f>D14+656242</f>
        <v>710519</v>
      </c>
      <c r="D40" s="83">
        <f>E14+21534879</f>
        <v>23149296</v>
      </c>
      <c r="E40" s="82">
        <f t="shared" si="1"/>
        <v>4977098.64</v>
      </c>
      <c r="F40" s="73"/>
    </row>
    <row r="41" spans="1:6" ht="15.75" customHeight="1">
      <c r="A41" s="49" t="s">
        <v>24</v>
      </c>
      <c r="B41" s="50">
        <v>34311</v>
      </c>
      <c r="C41" s="82">
        <f>D15+1505362</f>
        <v>1671845</v>
      </c>
      <c r="D41" s="83">
        <f>E15+85909455</f>
        <v>94862515</v>
      </c>
      <c r="E41" s="82">
        <f t="shared" si="1"/>
        <v>20395440.725</v>
      </c>
      <c r="F41" s="5"/>
    </row>
    <row r="42" spans="1:6" ht="15.75" customHeight="1">
      <c r="A42" s="49" t="s">
        <v>25</v>
      </c>
      <c r="B42" s="50">
        <v>34266</v>
      </c>
      <c r="C42" s="82">
        <f>D16+864764</f>
        <v>960148</v>
      </c>
      <c r="D42" s="83">
        <f>E16+43254314</f>
        <v>46943034</v>
      </c>
      <c r="E42" s="82">
        <f t="shared" si="1"/>
        <v>10092752.31</v>
      </c>
      <c r="F42" s="5"/>
    </row>
    <row r="43" spans="1:6" ht="15.75" customHeight="1">
      <c r="A43" s="49" t="s">
        <v>26</v>
      </c>
      <c r="B43" s="50">
        <v>38495</v>
      </c>
      <c r="C43" s="82">
        <f>D17</f>
        <v>130780</v>
      </c>
      <c r="D43" s="83">
        <f>E17</f>
        <v>7871462</v>
      </c>
      <c r="E43" s="82">
        <f t="shared" si="1"/>
        <v>1692364.33</v>
      </c>
      <c r="F43" s="5"/>
    </row>
    <row r="44" spans="1:6" ht="15.75" customHeight="1">
      <c r="A44" s="42" t="s">
        <v>27</v>
      </c>
      <c r="B44" s="43">
        <v>34887</v>
      </c>
      <c r="C44" s="79">
        <f>D18+1118001</f>
        <v>1231129</v>
      </c>
      <c r="D44" s="81">
        <f>E18+49381990</f>
        <v>54258393</v>
      </c>
      <c r="E44" s="82">
        <f>0.185*D44</f>
        <v>10037802.705</v>
      </c>
      <c r="F44" s="84"/>
    </row>
    <row r="45" spans="1:6" ht="15.75" customHeight="1">
      <c r="A45" s="42" t="s">
        <v>28</v>
      </c>
      <c r="B45" s="43">
        <v>34552</v>
      </c>
      <c r="C45" s="79">
        <f>D19+2019659</f>
        <v>2222855</v>
      </c>
      <c r="D45" s="81">
        <f>E19+100255477</f>
        <v>110471852</v>
      </c>
      <c r="E45" s="79">
        <f>0.215*D45</f>
        <v>23751448.18</v>
      </c>
      <c r="F45" s="84"/>
    </row>
    <row r="46" spans="1:6" ht="15.75" customHeight="1">
      <c r="A46" s="42" t="s">
        <v>29</v>
      </c>
      <c r="B46" s="43">
        <v>34582</v>
      </c>
      <c r="C46" s="79">
        <f>D20+1289735</f>
        <v>1422029</v>
      </c>
      <c r="D46" s="81">
        <f>E20+94194258</f>
        <v>104075406</v>
      </c>
      <c r="E46" s="79">
        <f>0.215*D46</f>
        <v>22376212.29</v>
      </c>
      <c r="F46" s="84"/>
    </row>
    <row r="47" spans="1:6" ht="16.5" customHeight="1">
      <c r="A47" s="49" t="s">
        <v>30</v>
      </c>
      <c r="B47" s="50">
        <v>34607</v>
      </c>
      <c r="C47" s="82">
        <f>D21+1060342</f>
        <v>1195012</v>
      </c>
      <c r="D47" s="83">
        <f>E21+73403700</f>
        <v>80996485</v>
      </c>
      <c r="E47" s="82">
        <f>0.215*D47</f>
        <v>17414244.275</v>
      </c>
      <c r="F47" s="5"/>
    </row>
    <row r="48" spans="1:6" ht="15.75" customHeight="1" thickBot="1">
      <c r="A48" s="55" t="s">
        <v>31</v>
      </c>
      <c r="B48" s="56">
        <v>34696</v>
      </c>
      <c r="C48" s="82">
        <f>D22+1237963</f>
        <v>1372414</v>
      </c>
      <c r="D48" s="83">
        <f>E22+91311810</f>
        <v>101161371</v>
      </c>
      <c r="E48" s="82">
        <f>0.215*D48</f>
        <v>21749694.765</v>
      </c>
      <c r="F48" s="5"/>
    </row>
    <row r="49" spans="1:6" ht="18" customHeight="1" thickBot="1">
      <c r="A49" s="60" t="s">
        <v>32</v>
      </c>
      <c r="B49" s="85"/>
      <c r="C49" s="63">
        <f>SUM(C34:C48)</f>
        <v>25613775</v>
      </c>
      <c r="D49" s="64">
        <f>SUM(D34:D48)</f>
        <v>1426088629</v>
      </c>
      <c r="E49" s="64">
        <f>SUM(E34:E48)</f>
        <v>304981303.445</v>
      </c>
      <c r="F49" s="84"/>
    </row>
    <row r="50" spans="1:6" ht="12.75">
      <c r="A50" s="4"/>
      <c r="B50" s="14"/>
      <c r="C50" s="4"/>
      <c r="D50" s="4"/>
      <c r="E50" s="4"/>
      <c r="F50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2005-06-17T18:35:19Z</dcterms:created>
  <dcterms:modified xsi:type="dcterms:W3CDTF">2005-06-17T21:07:36Z</dcterms:modified>
  <cp:category/>
  <cp:version/>
  <cp:contentType/>
  <cp:contentStatus/>
</cp:coreProperties>
</file>