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<sst xmlns="http://schemas.openxmlformats.org/spreadsheetml/2006/main" count="60" uniqueCount="41">
  <si>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</si>
  <si>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</si>
  <si>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</si>
  <si>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</si>
  <si>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NOVEMBER 2008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</si>
  <si>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</si>
  <si>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</si>
  <si>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</si>
  <si>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</si>
  <si>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</si>
  <si>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</si>
  <si>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</si>
  <si>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</si>
  <si>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</si>
  <si>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</si>
  <si>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</si>
  <si>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</si>
  <si>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</si>
  <si>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</si>
  <si>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</si>
  <si>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</si>
  <si>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</si>
  <si>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</si>
  <si>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</si>
  <si>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</si>
  <si>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</si>
  <si>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</si>
  <si>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</si>
  <si>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</si>
  <si>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</si>
  <si>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</si>
  <si>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</si>
  <si>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</si>
  <si>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2008 -  NOVEMBER 30, 2008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</si>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</sst>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30</v>
      </c>
      <c r="D9" s="26">
        <v>123887</v>
      </c>
      <c r="E9" s="27">
        <v>15943788.26</v>
      </c>
      <c r="F9" s="28">
        <f>E9*0.18</f>
        <v>2869881.8868</v>
      </c>
      <c r="G9" s="28">
        <f>E9-F9</f>
        <v>13073906.3732</v>
      </c>
      <c r="H9" s="29">
        <f>G9*0.185</f>
        <v>2418672.679042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30</v>
      </c>
      <c r="D10" s="34">
        <v>132463</v>
      </c>
      <c r="E10" s="35">
        <v>7146024.16</v>
      </c>
      <c r="F10" s="36">
        <f>E10*0.18</f>
        <v>1286284.3488</v>
      </c>
      <c r="G10" s="36">
        <f>E10-F10</f>
        <v>5859739.8112</v>
      </c>
      <c r="H10" s="37">
        <f>G10*0.185</f>
        <v>1084051.865072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30</v>
      </c>
      <c r="D11" s="34">
        <v>208926</v>
      </c>
      <c r="E11" s="35">
        <v>8545669.32</v>
      </c>
      <c r="F11" s="36">
        <f>E11*0.18</f>
        <v>1538220.4776</v>
      </c>
      <c r="G11" s="36">
        <f>E11-F11</f>
        <v>7007448.8424</v>
      </c>
      <c r="H11" s="37">
        <f>G11*0.185</f>
        <v>1296378.035844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26</v>
      </c>
      <c r="D12" s="41">
        <v>64304</v>
      </c>
      <c r="E12" s="42">
        <v>3321673.53</v>
      </c>
      <c r="F12" s="43">
        <f>E12*0.18</f>
        <v>597901.2353999999</v>
      </c>
      <c r="G12" s="43">
        <f>E12-F12</f>
        <v>2723772.2945999997</v>
      </c>
      <c r="H12" s="44">
        <f>G12*0.185</f>
        <v>503897.8745009999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529580</v>
      </c>
      <c r="E13" s="43">
        <f>SUM(E9:E12)</f>
        <v>34957155.27</v>
      </c>
      <c r="F13" s="43">
        <f>SUM(F9:F12)</f>
        <v>6292287.9486</v>
      </c>
      <c r="G13" s="43">
        <f>SUM(G9:G12)</f>
        <v>28664867.321399998</v>
      </c>
      <c r="H13" s="44">
        <f>SUM(H9:H12)</f>
        <v>5303000.454459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>
      <c r="A25" s="57"/>
      <c r="B25" s="58"/>
      <c r="C25" s="59" t="s">
        <v>27</v>
      </c>
      <c r="D25" s="59"/>
      <c r="E25" s="59"/>
      <c r="F25" s="59" t="s">
        <v>28</v>
      </c>
      <c r="G25" s="59"/>
      <c r="H25" s="59"/>
      <c r="I25" s="5"/>
      <c r="J25" s="5"/>
      <c r="K25" s="5"/>
      <c r="L25" s="5"/>
    </row>
    <row r="26" spans="1:12" ht="13.5" thickBot="1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>
      <c r="A27" s="65" t="s">
        <v>10</v>
      </c>
      <c r="B27" s="66">
        <v>39753</v>
      </c>
      <c r="C27" s="67">
        <v>39722</v>
      </c>
      <c r="D27" s="68" t="s">
        <v>29</v>
      </c>
      <c r="E27" s="69" t="s">
        <v>30</v>
      </c>
      <c r="F27" s="70">
        <v>39387</v>
      </c>
      <c r="G27" s="68" t="s">
        <v>29</v>
      </c>
      <c r="H27" s="69" t="s">
        <v>30</v>
      </c>
      <c r="I27" s="5"/>
      <c r="J27" s="5"/>
      <c r="K27" s="5"/>
      <c r="L27" s="5"/>
    </row>
    <row r="28" spans="1:12" ht="12.75">
      <c r="A28" s="71" t="s">
        <v>18</v>
      </c>
      <c r="B28" s="72">
        <f>E9</f>
        <v>15943788.26</v>
      </c>
      <c r="C28" s="27">
        <v>14613321.23</v>
      </c>
      <c r="D28" s="73">
        <f>B28-C28</f>
        <v>1330467.0299999993</v>
      </c>
      <c r="E28" s="74">
        <f>D28/C28</f>
        <v>0.09104480829920135</v>
      </c>
      <c r="F28" s="75">
        <v>12914691.68</v>
      </c>
      <c r="G28" s="76">
        <f>B28-F28</f>
        <v>3029096.58</v>
      </c>
      <c r="H28" s="74">
        <f>G28/F28</f>
        <v>0.2345465656521194</v>
      </c>
      <c r="I28" s="5"/>
      <c r="J28" s="5"/>
      <c r="K28" s="5"/>
      <c r="L28" s="5"/>
    </row>
    <row r="29" spans="1:12" ht="12.75">
      <c r="A29" s="77" t="s">
        <v>19</v>
      </c>
      <c r="B29" s="78">
        <f>E10</f>
        <v>7146024.16</v>
      </c>
      <c r="C29" s="35">
        <v>7096673.09</v>
      </c>
      <c r="D29" s="79">
        <f>B29-C29</f>
        <v>49351.0700000003</v>
      </c>
      <c r="E29" s="80">
        <f>D29/C29</f>
        <v>0.006954113480236455</v>
      </c>
      <c r="F29" s="50">
        <v>7143522.08</v>
      </c>
      <c r="G29" s="81">
        <f>B29-F29</f>
        <v>2502.0800000000745</v>
      </c>
      <c r="H29" s="80">
        <f>G29/F29</f>
        <v>0.000350258594007184</v>
      </c>
      <c r="I29" s="5"/>
      <c r="J29" s="5"/>
      <c r="K29" s="5"/>
      <c r="L29" s="5"/>
    </row>
    <row r="30" spans="1:12" ht="12.75">
      <c r="A30" s="77" t="s">
        <v>20</v>
      </c>
      <c r="B30" s="78">
        <f>E11</f>
        <v>8545669.32</v>
      </c>
      <c r="C30" s="35">
        <v>8947939.02</v>
      </c>
      <c r="D30" s="79">
        <f>B30-C30</f>
        <v>-402269.69999999925</v>
      </c>
      <c r="E30" s="80">
        <f>D30/C30</f>
        <v>-0.04495668769097169</v>
      </c>
      <c r="F30" s="50">
        <v>8413270.19</v>
      </c>
      <c r="G30" s="81">
        <f>B30-F30</f>
        <v>132399.13000000082</v>
      </c>
      <c r="H30" s="80">
        <f>G30/F30</f>
        <v>0.015736940215871142</v>
      </c>
      <c r="I30" s="5"/>
      <c r="J30" s="5"/>
      <c r="K30" s="5"/>
      <c r="L30" s="5"/>
    </row>
    <row r="31" spans="1:12" ht="13.5" thickBot="1">
      <c r="A31" s="82" t="s">
        <v>21</v>
      </c>
      <c r="B31" s="83">
        <f>E12</f>
        <v>3321673.53</v>
      </c>
      <c r="C31" s="42">
        <v>2568820.24</v>
      </c>
      <c r="D31" s="84">
        <f>B31-C31</f>
        <v>752853.2899999996</v>
      </c>
      <c r="E31" s="85">
        <f>D31/C31</f>
        <v>0.29307355893458686</v>
      </c>
      <c r="F31" s="86">
        <v>1602781.29</v>
      </c>
      <c r="G31" s="87">
        <f>B31-F31</f>
        <v>1718892.2399999998</v>
      </c>
      <c r="H31" s="85">
        <f>G31/F31</f>
        <v>1.072443414909092</v>
      </c>
      <c r="I31" s="5"/>
      <c r="J31" s="5"/>
      <c r="K31" s="5"/>
      <c r="L31" s="5"/>
    </row>
    <row r="32" spans="1:12" ht="12.75" customHeight="1" thickBot="1">
      <c r="A32" s="88"/>
      <c r="B32" s="89">
        <f>SUM(B28:B31)</f>
        <v>34957155.27</v>
      </c>
      <c r="C32" s="89">
        <f>SUM(C28:C31)</f>
        <v>33226753.58</v>
      </c>
      <c r="D32" s="90">
        <f>SUM(D28:D31)</f>
        <v>1730401.69</v>
      </c>
      <c r="E32" s="85">
        <f>D32/C32</f>
        <v>0.05207856632257842</v>
      </c>
      <c r="F32" s="91">
        <f>SUM(F28:F31)</f>
        <v>30074265.239999995</v>
      </c>
      <c r="G32" s="90">
        <f>SUM(G28:G31)</f>
        <v>4882890.030000001</v>
      </c>
      <c r="H32" s="85">
        <f>G32/F32</f>
        <v>0.1623610748602948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4"/>
      <c r="C40" s="95" t="s">
        <v>33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>
      <c r="A41" s="1"/>
      <c r="B41" s="94"/>
      <c r="C41" s="95" t="s">
        <v>34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8">
        <f>D9+406031</f>
        <v>529918</v>
      </c>
      <c r="D46" s="99">
        <f>E9+51808772</f>
        <v>67752560.26</v>
      </c>
      <c r="E46" s="99">
        <f>F9+9325579</f>
        <v>12195460.8868</v>
      </c>
      <c r="F46" s="99">
        <f>G9+42483193</f>
        <v>55557099.3732</v>
      </c>
      <c r="G46" s="99">
        <f>0.185*F46</f>
        <v>10278063.384042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100">
        <f>D10+657357</f>
        <v>789820</v>
      </c>
      <c r="D47" s="101">
        <f>E10+30585461</f>
        <v>37731485.16</v>
      </c>
      <c r="E47" s="101">
        <f>F10+5505383</f>
        <v>6791667.3488</v>
      </c>
      <c r="F47" s="101">
        <f>G10+25080078</f>
        <v>30939817.8112</v>
      </c>
      <c r="G47" s="101">
        <f>0.185*F47</f>
        <v>5723866.295072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100">
        <f>D11+764310</f>
        <v>973236</v>
      </c>
      <c r="D48" s="101">
        <f>E11+33319072</f>
        <v>41864741.32</v>
      </c>
      <c r="E48" s="101">
        <f>F11+5997433</f>
        <v>7535653.4776</v>
      </c>
      <c r="F48" s="101">
        <f>G11+27321639</f>
        <v>34329087.8424</v>
      </c>
      <c r="G48" s="101">
        <f>0.185*F48</f>
        <v>6350881.250844</v>
      </c>
      <c r="H48" s="4"/>
      <c r="I48" s="5"/>
      <c r="J48" s="5"/>
      <c r="K48" s="5"/>
      <c r="L48" s="5"/>
    </row>
    <row r="49" spans="1:12" ht="13.5" thickBot="1">
      <c r="A49" s="82" t="s">
        <v>21</v>
      </c>
      <c r="B49" s="39">
        <v>39344</v>
      </c>
      <c r="C49" s="102">
        <f>D12+135857</f>
        <v>200161</v>
      </c>
      <c r="D49" s="103">
        <f>E12+9134332</f>
        <v>12456005.53</v>
      </c>
      <c r="E49" s="103">
        <f>F12+1644180</f>
        <v>2242081.2353999997</v>
      </c>
      <c r="F49" s="103">
        <f>G12+7490153</f>
        <v>10213925.294599999</v>
      </c>
      <c r="G49" s="103">
        <f>0.185*F49</f>
        <v>1889576.1795009999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2">
        <f>SUM(C46:C49)</f>
        <v>2493135</v>
      </c>
      <c r="D50" s="103">
        <f>SUM(D46:D49)</f>
        <v>159804792.27</v>
      </c>
      <c r="E50" s="103">
        <f>SUM(E46:E49)</f>
        <v>28764862.9486</v>
      </c>
      <c r="F50" s="103">
        <f>SUM(F46:F49)</f>
        <v>131039930.32139999</v>
      </c>
      <c r="G50" s="103">
        <f>SUM(G46:G49)</f>
        <v>24242387.109459</v>
      </c>
      <c r="H50" s="4"/>
      <c r="I50" s="5"/>
      <c r="J50" s="5"/>
      <c r="K50" s="5"/>
      <c r="L50" s="5"/>
    </row>
    <row r="51" spans="1:12" ht="12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5"/>
      <c r="B53" s="105"/>
      <c r="C53" s="105"/>
      <c r="D53" s="105"/>
      <c r="E53" s="5"/>
      <c r="F53" s="5"/>
      <c r="G53" s="5"/>
      <c r="H53" s="5"/>
      <c r="I53" s="5"/>
      <c r="J53" s="5"/>
      <c r="K53" s="5"/>
      <c r="L53" s="5"/>
    </row>
    <row r="54" spans="1:12" ht="15">
      <c r="A54" s="106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ht="12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2008-12-16T15:28:35Z</dcterms:created>
  <dcterms:modified xsi:type="dcterms:W3CDTF">2008-12-16T15:28:47Z</dcterms:modified>
  <cp:category/>
  <cp:version/>
  <cp:contentType/>
  <cp:contentStatus/>
</cp:coreProperties>
</file>