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derson\AppData\Local\Microsoft\Windows\INetCache\Content.Outlook\G17X11IC\"/>
    </mc:Choice>
  </mc:AlternateContent>
  <bookViews>
    <workbookView xWindow="360" yWindow="72" windowWidth="11340" windowHeight="6792" activeTab="2"/>
  </bookViews>
  <sheets>
    <sheet name="FY 2024" sheetId="8" r:id="rId1"/>
    <sheet name="1st FY 2024" sheetId="6" r:id="rId2"/>
    <sheet name="2nd FY 2024" sheetId="1" r:id="rId3"/>
    <sheet name="3rd FY 2024" sheetId="5" r:id="rId4"/>
    <sheet name="4th FY 2024" sheetId="7" r:id="rId5"/>
  </sheets>
  <calcPr calcId="162913"/>
</workbook>
</file>

<file path=xl/calcChain.xml><?xml version="1.0" encoding="utf-8"?>
<calcChain xmlns="http://schemas.openxmlformats.org/spreadsheetml/2006/main">
  <c r="G270" i="1" l="1"/>
  <c r="G98" i="1"/>
  <c r="F48" i="1"/>
  <c r="G41" i="1"/>
  <c r="F38" i="1"/>
  <c r="F39" i="1"/>
  <c r="D23" i="1"/>
  <c r="B270" i="1"/>
  <c r="C268" i="8" l="1"/>
  <c r="B268" i="8"/>
  <c r="C267" i="8"/>
  <c r="B267" i="8"/>
  <c r="C266" i="8"/>
  <c r="B266" i="8"/>
  <c r="C265" i="8"/>
  <c r="B265" i="8"/>
  <c r="C264" i="8"/>
  <c r="B264" i="8"/>
  <c r="B269" i="6" l="1"/>
  <c r="B264" i="6"/>
  <c r="B15" i="6"/>
  <c r="B7" i="6"/>
  <c r="G269" i="6" l="1"/>
  <c r="C207" i="6" l="1"/>
  <c r="G139" i="6"/>
  <c r="E89" i="6"/>
  <c r="B64" i="6"/>
  <c r="D57" i="6" l="1"/>
  <c r="F185" i="1"/>
  <c r="F186" i="1"/>
  <c r="F187" i="1"/>
  <c r="F188" i="1"/>
  <c r="E23" i="1"/>
  <c r="B270" i="5"/>
  <c r="F232" i="7" l="1"/>
  <c r="D80" i="7"/>
  <c r="G269" i="5" l="1"/>
  <c r="F257" i="5"/>
  <c r="F256" i="5"/>
  <c r="F255" i="5"/>
  <c r="F232" i="5"/>
  <c r="D124" i="5"/>
  <c r="D49" i="5"/>
  <c r="E41" i="5"/>
  <c r="D41" i="5"/>
  <c r="G32" i="5"/>
  <c r="D98" i="1" l="1"/>
  <c r="D64" i="1"/>
  <c r="B64" i="1"/>
  <c r="C64" i="1"/>
  <c r="G257" i="6" l="1"/>
  <c r="G264" i="6"/>
  <c r="E233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F222" i="1" l="1"/>
  <c r="F223" i="1"/>
  <c r="F94" i="6"/>
  <c r="F95" i="6"/>
  <c r="F96" i="6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G269" i="1" l="1"/>
  <c r="D49" i="1" l="1"/>
  <c r="F184" i="6" l="1"/>
  <c r="F169" i="6"/>
  <c r="F170" i="6"/>
  <c r="D139" i="6"/>
  <c r="G41" i="6"/>
  <c r="B107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6" i="6" l="1"/>
  <c r="C249" i="6"/>
  <c r="B216" i="6"/>
  <c r="C49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4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79" i="1"/>
  <c r="F178" i="1"/>
  <c r="F177" i="1"/>
  <c r="F171" i="1"/>
  <c r="F170" i="1"/>
  <c r="F164" i="1"/>
  <c r="F163" i="1"/>
  <c r="F162" i="1"/>
  <c r="F161" i="1"/>
  <c r="F155" i="1"/>
  <c r="F154" i="1"/>
  <c r="F153" i="1"/>
  <c r="F152" i="1"/>
  <c r="F146" i="1"/>
  <c r="F145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7" i="1"/>
  <c r="F46" i="1"/>
  <c r="F40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G49" i="1"/>
  <c r="E49" i="1"/>
  <c r="C49" i="1"/>
  <c r="B49" i="1"/>
  <c r="E41" i="1"/>
  <c r="D41" i="1"/>
  <c r="C41" i="1"/>
  <c r="B41" i="1"/>
  <c r="G32" i="1"/>
  <c r="E32" i="1"/>
  <c r="D32" i="1"/>
  <c r="C32" i="1"/>
  <c r="B32" i="1"/>
  <c r="C23" i="1"/>
  <c r="B23" i="1"/>
  <c r="G15" i="1"/>
  <c r="D15" i="1"/>
  <c r="C15" i="1"/>
  <c r="B15" i="1"/>
  <c r="G7" i="1"/>
  <c r="E7" i="1"/>
  <c r="D7" i="1"/>
  <c r="C7" i="1"/>
  <c r="B7" i="1"/>
  <c r="C264" i="6"/>
  <c r="C265" i="6"/>
  <c r="C266" i="6"/>
  <c r="C267" i="6"/>
  <c r="C268" i="6"/>
  <c r="B268" i="6"/>
  <c r="B267" i="6"/>
  <c r="B266" i="6"/>
  <c r="B265" i="6"/>
  <c r="G268" i="6"/>
  <c r="G267" i="6"/>
  <c r="G266" i="6"/>
  <c r="G265" i="6"/>
  <c r="E268" i="6"/>
  <c r="E267" i="6"/>
  <c r="E266" i="6"/>
  <c r="E265" i="6"/>
  <c r="E264" i="6"/>
  <c r="D268" i="6"/>
  <c r="D267" i="6"/>
  <c r="D266" i="6"/>
  <c r="D265" i="6"/>
  <c r="G270" i="7" l="1"/>
  <c r="B270" i="7"/>
  <c r="B241" i="8"/>
  <c r="D270" i="5"/>
  <c r="F57" i="1"/>
  <c r="E270" i="1"/>
  <c r="D264" i="8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9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D270" i="7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G266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G267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E267" i="8"/>
  <c r="G197" i="8"/>
  <c r="D216" i="8"/>
  <c r="G241" i="8"/>
  <c r="G249" i="8"/>
  <c r="E257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6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D265" i="8"/>
  <c r="D266" i="8"/>
  <c r="D267" i="8"/>
  <c r="B188" i="8"/>
  <c r="B131" i="8"/>
  <c r="C15" i="8"/>
  <c r="C32" i="8"/>
  <c r="C97" i="8"/>
  <c r="C155" i="8"/>
  <c r="C233" i="8"/>
  <c r="C23" i="8"/>
  <c r="E265" i="8"/>
  <c r="E15" i="8"/>
  <c r="G7" i="8"/>
  <c r="D269" i="6"/>
  <c r="E269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C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6"/>
  <c r="F195" i="8" s="1"/>
  <c r="F196" i="6"/>
  <c r="F196" i="8" s="1"/>
  <c r="B197" i="6"/>
  <c r="C197" i="6"/>
  <c r="D197" i="6"/>
  <c r="E197" i="6"/>
  <c r="G197" i="6"/>
  <c r="F202" i="6"/>
  <c r="F202" i="8" s="1"/>
  <c r="F203" i="6"/>
  <c r="F203" i="8" s="1"/>
  <c r="F204" i="6"/>
  <c r="F204" i="8" s="1"/>
  <c r="F205" i="6"/>
  <c r="F205" i="8" s="1"/>
  <c r="F206" i="6"/>
  <c r="F206" i="8" s="1"/>
  <c r="B207" i="6"/>
  <c r="D207" i="6"/>
  <c r="E207" i="6"/>
  <c r="G207" i="6"/>
  <c r="F212" i="6"/>
  <c r="F212" i="8" s="1"/>
  <c r="F213" i="6"/>
  <c r="F213" i="8" s="1"/>
  <c r="F214" i="6"/>
  <c r="F214" i="8" s="1"/>
  <c r="F215" i="6"/>
  <c r="F215" i="8" s="1"/>
  <c r="C216" i="6"/>
  <c r="D216" i="6"/>
  <c r="E216" i="6"/>
  <c r="G216" i="6"/>
  <c r="F221" i="6"/>
  <c r="F221" i="8" s="1"/>
  <c r="F222" i="6"/>
  <c r="F222" i="8" s="1"/>
  <c r="B223" i="6"/>
  <c r="C223" i="6"/>
  <c r="D223" i="6"/>
  <c r="E223" i="6"/>
  <c r="G223" i="6"/>
  <c r="F228" i="6"/>
  <c r="F228" i="8" s="1"/>
  <c r="F229" i="6"/>
  <c r="F229" i="8" s="1"/>
  <c r="F230" i="6"/>
  <c r="F230" i="8" s="1"/>
  <c r="F231" i="6"/>
  <c r="F231" i="8" s="1"/>
  <c r="F232" i="6"/>
  <c r="F232" i="8" s="1"/>
  <c r="B233" i="6"/>
  <c r="C233" i="6"/>
  <c r="D233" i="6"/>
  <c r="G233" i="6"/>
  <c r="F238" i="6"/>
  <c r="F238" i="8" s="1"/>
  <c r="F239" i="6"/>
  <c r="F239" i="8" s="1"/>
  <c r="F240" i="6"/>
  <c r="F240" i="8" s="1"/>
  <c r="B241" i="6"/>
  <c r="C241" i="6"/>
  <c r="D241" i="6"/>
  <c r="E241" i="6"/>
  <c r="G241" i="6"/>
  <c r="F246" i="6"/>
  <c r="F246" i="8" s="1"/>
  <c r="F247" i="6"/>
  <c r="F247" i="8" s="1"/>
  <c r="F248" i="6"/>
  <c r="F248" i="8" s="1"/>
  <c r="B249" i="6"/>
  <c r="D249" i="6"/>
  <c r="E249" i="6"/>
  <c r="G249" i="6"/>
  <c r="F254" i="6"/>
  <c r="F254" i="8" s="1"/>
  <c r="F255" i="6"/>
  <c r="F255" i="8" s="1"/>
  <c r="F256" i="6"/>
  <c r="F256" i="8" s="1"/>
  <c r="B257" i="6"/>
  <c r="C257" i="6"/>
  <c r="D257" i="6"/>
  <c r="E257" i="6"/>
  <c r="G269" i="8" l="1"/>
  <c r="F270" i="7"/>
  <c r="F270" i="5"/>
  <c r="F270" i="1"/>
  <c r="D269" i="8"/>
  <c r="F264" i="6"/>
  <c r="F54" i="8"/>
  <c r="F57" i="8" s="1"/>
  <c r="F57" i="6"/>
  <c r="F7" i="6"/>
  <c r="F64" i="8"/>
  <c r="F23" i="8"/>
  <c r="F49" i="8"/>
  <c r="F15" i="8"/>
  <c r="E269" i="8"/>
  <c r="F268" i="8"/>
  <c r="F266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265" i="8"/>
  <c r="F41" i="8"/>
  <c r="F131" i="8"/>
  <c r="F188" i="8"/>
  <c r="F197" i="8"/>
  <c r="F146" i="8"/>
  <c r="F249" i="8"/>
  <c r="F267" i="8"/>
  <c r="F114" i="8"/>
  <c r="F207" i="8"/>
  <c r="F32" i="8"/>
  <c r="F89" i="8"/>
  <c r="B269" i="8"/>
  <c r="C269" i="8"/>
  <c r="F267" i="6"/>
  <c r="F266" i="6"/>
  <c r="F268" i="6"/>
  <c r="F265" i="6"/>
  <c r="F223" i="6"/>
  <c r="F179" i="6"/>
  <c r="F171" i="6"/>
  <c r="F139" i="6"/>
  <c r="F114" i="6"/>
  <c r="F23" i="6"/>
  <c r="F41" i="6"/>
  <c r="F32" i="6"/>
  <c r="F216" i="6"/>
  <c r="F233" i="6"/>
  <c r="F197" i="6"/>
  <c r="F249" i="6"/>
  <c r="F123" i="6"/>
  <c r="F15" i="6"/>
  <c r="F80" i="6"/>
  <c r="F72" i="6"/>
  <c r="F241" i="6"/>
  <c r="F97" i="6"/>
  <c r="F188" i="6"/>
  <c r="F146" i="6"/>
  <c r="F89" i="6"/>
  <c r="F49" i="6"/>
  <c r="F207" i="6"/>
  <c r="F155" i="6"/>
  <c r="F107" i="6"/>
  <c r="F257" i="6"/>
  <c r="F164" i="6"/>
  <c r="F131" i="6"/>
  <c r="F64" i="6"/>
  <c r="F269" i="6" l="1"/>
  <c r="F264" i="8"/>
  <c r="F269" i="8" s="1"/>
  <c r="F7" i="8"/>
</calcChain>
</file>

<file path=xl/sharedStrings.xml><?xml version="1.0" encoding="utf-8"?>
<sst xmlns="http://schemas.openxmlformats.org/spreadsheetml/2006/main" count="3083" uniqueCount="69">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</sst>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view="pageLayout" topLeftCell="A264" zoomScale="200" zoomScaleNormal="100" zoomScalePageLayoutView="200" workbookViewId="0">
      <selection activeCell="D271" sqref="D271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5" width="16.6640625" style="39" bestFit="1" customWidth="1"/>
    <col min="6" max="7" width="15.109375" style="39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13">
        <f>'4th FY 2024'!B4</f>
        <v>0</v>
      </c>
      <c r="C4" s="13">
        <f>'4th FY 2024'!C4</f>
        <v>0</v>
      </c>
      <c r="D4" s="47">
        <f>'1st FY 2024'!D4+'2nd FY 2024'!D4+'3rd FY 2024'!D4+'4th FY 2024'!D4</f>
        <v>3486905</v>
      </c>
      <c r="E4" s="47">
        <f>'1st FY 2024'!E4+'2nd FY 2024'!E4+'3rd FY 2024'!E4+'4th FY 2024'!E4</f>
        <v>2481107.9</v>
      </c>
      <c r="F4" s="47">
        <f>'1st FY 2024'!F4+'2nd FY 2024'!F4+'3rd FY 2024'!F4+'4th FY 2024'!F4</f>
        <v>1005797.1000000001</v>
      </c>
      <c r="G4" s="47">
        <f>'1st FY 2024'!G4+'2nd FY 2024'!G4+'3rd FY 2024'!G4+'4th FY 2024'!G4</f>
        <v>261507.25</v>
      </c>
    </row>
    <row r="5" spans="1:8" x14ac:dyDescent="0.25">
      <c r="A5" s="13" t="s">
        <v>13</v>
      </c>
      <c r="B5" s="13">
        <f>'4th FY 2024'!B5</f>
        <v>0</v>
      </c>
      <c r="C5" s="13">
        <f>'4th FY 2024'!C5</f>
        <v>0</v>
      </c>
      <c r="D5" s="47">
        <f>'1st FY 2024'!D5+'2nd FY 2024'!D5+'3rd FY 2024'!D5+'4th FY 2024'!D5</f>
        <v>1252775</v>
      </c>
      <c r="E5" s="47">
        <f>'1st FY 2024'!E5+'2nd FY 2024'!E5+'3rd FY 2024'!E5+'4th FY 2024'!E5</f>
        <v>884518.2</v>
      </c>
      <c r="F5" s="47">
        <f>'1st FY 2024'!F5+'2nd FY 2024'!F5+'3rd FY 2024'!F5+'4th FY 2024'!F5</f>
        <v>368256.8</v>
      </c>
      <c r="G5" s="47">
        <f>'1st FY 2024'!G5+'2nd FY 2024'!G5+'3rd FY 2024'!G5+'4th FY 2024'!G5</f>
        <v>95746.76999999999</v>
      </c>
    </row>
    <row r="6" spans="1:8" x14ac:dyDescent="0.25">
      <c r="A6" s="25" t="s">
        <v>14</v>
      </c>
      <c r="B6" s="13">
        <f>'4th FY 2024'!B6</f>
        <v>0</v>
      </c>
      <c r="C6" s="13">
        <f>'4th FY 2024'!C6</f>
        <v>0</v>
      </c>
      <c r="D6" s="47">
        <f>'1st FY 2024'!D6+'2nd FY 2024'!D6+'3rd FY 2024'!D6+'4th FY 2024'!D6</f>
        <v>58453594.950000003</v>
      </c>
      <c r="E6" s="47">
        <f>'1st FY 2024'!E6+'2nd FY 2024'!E6+'3rd FY 2024'!E6+'4th FY 2024'!E6</f>
        <v>43288046.25</v>
      </c>
      <c r="F6" s="47">
        <f>'1st FY 2024'!F6+'2nd FY 2024'!F6+'3rd FY 2024'!F6+'4th FY 2024'!F6</f>
        <v>15165548.699999999</v>
      </c>
      <c r="G6" s="47">
        <f>'1st FY 2024'!G6+'2nd FY 2024'!G6+'3rd FY 2024'!G6+'4th FY 2024'!G6</f>
        <v>4928803.33</v>
      </c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63193274.950000003</v>
      </c>
      <c r="E7" s="48">
        <f t="shared" si="0"/>
        <v>46653672.350000001</v>
      </c>
      <c r="F7" s="48">
        <f t="shared" si="0"/>
        <v>16539602.6</v>
      </c>
      <c r="G7" s="48">
        <f t="shared" si="0"/>
        <v>5286057.3499999996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13">
        <f>'4th FY 2024'!B12</f>
        <v>0</v>
      </c>
      <c r="C12" s="13">
        <f>'4th FY 2024'!C12</f>
        <v>0</v>
      </c>
      <c r="D12" s="47">
        <f>'1st FY 2024'!D12+'2nd FY 2024'!D12+'3rd FY 2024'!D12+'4th FY 2024'!D12</f>
        <v>1152853</v>
      </c>
      <c r="E12" s="47">
        <f>'1st FY 2024'!E12+'2nd FY 2024'!E12+'3rd FY 2024'!E12+'4th FY 2024'!E12</f>
        <v>825999</v>
      </c>
      <c r="F12" s="47">
        <f>'1st FY 2024'!F12+'2nd FY 2024'!F12+'3rd FY 2024'!F12+'4th FY 2024'!F12</f>
        <v>326854</v>
      </c>
      <c r="G12" s="47">
        <f>'1st FY 2024'!G12+'2nd FY 2024'!G12+'3rd FY 2024'!G12+'4th FY 2024'!G12</f>
        <v>84982.040000000008</v>
      </c>
    </row>
    <row r="13" spans="1:8" x14ac:dyDescent="0.25">
      <c r="A13" s="25" t="s">
        <v>13</v>
      </c>
      <c r="B13" s="13">
        <f>'4th FY 2024'!B13</f>
        <v>0</v>
      </c>
      <c r="C13" s="13">
        <f>'4th FY 2024'!C13</f>
        <v>0</v>
      </c>
      <c r="D13" s="47">
        <f>'1st FY 2024'!D13+'2nd FY 2024'!D13+'3rd FY 2024'!D13+'4th FY 2024'!D13</f>
        <v>689013</v>
      </c>
      <c r="E13" s="47">
        <f>'1st FY 2024'!E13+'2nd FY 2024'!E13+'3rd FY 2024'!E13+'4th FY 2024'!E13</f>
        <v>470814.94999999995</v>
      </c>
      <c r="F13" s="47">
        <f>'1st FY 2024'!F13+'2nd FY 2024'!F13+'3rd FY 2024'!F13+'4th FY 2024'!F13</f>
        <v>218198.05000000002</v>
      </c>
      <c r="G13" s="47">
        <f>'1st FY 2024'!G13+'2nd FY 2024'!G13+'3rd FY 2024'!G13+'4th FY 2024'!G13</f>
        <v>56731.5</v>
      </c>
    </row>
    <row r="14" spans="1:8" x14ac:dyDescent="0.25">
      <c r="A14" s="25" t="s">
        <v>14</v>
      </c>
      <c r="B14" s="13">
        <f>'4th FY 2024'!B14</f>
        <v>0</v>
      </c>
      <c r="C14" s="13">
        <f>'4th FY 2024'!C14</f>
        <v>0</v>
      </c>
      <c r="D14" s="47">
        <f>'1st FY 2024'!D14+'2nd FY 2024'!D14+'3rd FY 2024'!D14+'4th FY 2024'!D14</f>
        <v>13056317</v>
      </c>
      <c r="E14" s="47">
        <f>'1st FY 2024'!E14+'2nd FY 2024'!E14+'3rd FY 2024'!E14+'4th FY 2024'!E14</f>
        <v>9483299.3000000007</v>
      </c>
      <c r="F14" s="47">
        <f>'1st FY 2024'!F14+'2nd FY 2024'!F14+'3rd FY 2024'!F14+'4th FY 2024'!F14</f>
        <v>3573017.7</v>
      </c>
      <c r="G14" s="47">
        <f>'1st FY 2024'!G14+'2nd FY 2024'!G14+'3rd FY 2024'!G14+'4th FY 2024'!G14</f>
        <v>1161230.76</v>
      </c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14898183</v>
      </c>
      <c r="E15" s="48">
        <f t="shared" si="1"/>
        <v>10780113.25</v>
      </c>
      <c r="F15" s="48">
        <f t="shared" si="1"/>
        <v>4118069.75</v>
      </c>
      <c r="G15" s="48">
        <f t="shared" si="1"/>
        <v>1302944.3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13">
        <f>'4th FY 2024'!B20</f>
        <v>0</v>
      </c>
      <c r="C20" s="13">
        <f>'4th FY 2024'!C20</f>
        <v>0</v>
      </c>
      <c r="D20" s="47">
        <f>'1st FY 2024'!D20+'2nd FY 2024'!D20+'3rd FY 2024'!D20+'4th FY 2024'!D20</f>
        <v>990084</v>
      </c>
      <c r="E20" s="47">
        <f>'1st FY 2024'!E20+'2nd FY 2024'!E20+'3rd FY 2024'!E20+'4th FY 2024'!E20</f>
        <v>670761.25</v>
      </c>
      <c r="F20" s="47">
        <f>'1st FY 2024'!F20+'2nd FY 2024'!F20+'3rd FY 2024'!F20+'4th FY 2024'!F20</f>
        <v>319322.75</v>
      </c>
      <c r="G20" s="47">
        <f>'1st FY 2024'!G20+'2nd FY 2024'!G20+'3rd FY 2024'!G20+'4th FY 2024'!G20</f>
        <v>83023.92</v>
      </c>
    </row>
    <row r="21" spans="1:7" x14ac:dyDescent="0.25">
      <c r="A21" s="25" t="s">
        <v>13</v>
      </c>
      <c r="B21" s="13">
        <f>'4th FY 2024'!B21</f>
        <v>0</v>
      </c>
      <c r="C21" s="13">
        <f>'4th FY 2024'!C21</f>
        <v>0</v>
      </c>
      <c r="D21" s="47">
        <f>'1st FY 2024'!D21+'2nd FY 2024'!D21+'3rd FY 2024'!D21+'4th FY 2024'!D21</f>
        <v>510786</v>
      </c>
      <c r="E21" s="47">
        <f>'1st FY 2024'!E21+'2nd FY 2024'!E21+'3rd FY 2024'!E21+'4th FY 2024'!E21</f>
        <v>328330.15000000002</v>
      </c>
      <c r="F21" s="47">
        <f>'1st FY 2024'!F21+'2nd FY 2024'!F21+'3rd FY 2024'!F21+'4th FY 2024'!F21</f>
        <v>182455.85</v>
      </c>
      <c r="G21" s="47">
        <f>'1st FY 2024'!G21+'2nd FY 2024'!G21+'3rd FY 2024'!G21+'4th FY 2024'!G21</f>
        <v>47438.53</v>
      </c>
    </row>
    <row r="22" spans="1:7" x14ac:dyDescent="0.25">
      <c r="A22" s="25" t="s">
        <v>14</v>
      </c>
      <c r="B22" s="13">
        <f>'4th FY 2024'!B22</f>
        <v>0</v>
      </c>
      <c r="C22" s="13">
        <f>'4th FY 2024'!C22</f>
        <v>0</v>
      </c>
      <c r="D22" s="47">
        <f>'1st FY 2024'!D22+'2nd FY 2024'!D22+'3rd FY 2024'!D22+'4th FY 2024'!D22</f>
        <v>8145922.75</v>
      </c>
      <c r="E22" s="47">
        <f>'1st FY 2024'!E22+'2nd FY 2024'!E22+'3rd FY 2024'!E22+'4th FY 2024'!E22</f>
        <v>5756137.4499999993</v>
      </c>
      <c r="F22" s="47">
        <f>'1st FY 2024'!F22+'2nd FY 2024'!F22+'3rd FY 2024'!F22+'4th FY 2024'!F22</f>
        <v>2389785.3000000003</v>
      </c>
      <c r="G22" s="47">
        <f>'1st FY 2024'!G22+'2nd FY 2024'!G22+'3rd FY 2024'!G22+'4th FY 2024'!G22</f>
        <v>776680.23</v>
      </c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9646792.75</v>
      </c>
      <c r="E23" s="48">
        <f t="shared" si="2"/>
        <v>6755228.8499999996</v>
      </c>
      <c r="F23" s="48">
        <f t="shared" si="2"/>
        <v>2891563.9000000004</v>
      </c>
      <c r="G23" s="48">
        <f t="shared" si="2"/>
        <v>907142.67999999993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13">
        <f>'4th FY 2024'!B28</f>
        <v>0</v>
      </c>
      <c r="C28" s="13">
        <f>'4th FY 2024'!C28</f>
        <v>0</v>
      </c>
      <c r="D28" s="47">
        <f>'1st FY 2024'!D28+'2nd FY 2024'!D28+'3rd FY 2024'!D28+'4th FY 2024'!D28</f>
        <v>3604876</v>
      </c>
      <c r="E28" s="47">
        <f>'1st FY 2024'!E28+'2nd FY 2024'!E28+'3rd FY 2024'!E28+'4th FY 2024'!E28</f>
        <v>2473003.9500000002</v>
      </c>
      <c r="F28" s="47">
        <f>'1st FY 2024'!F28+'2nd FY 2024'!F28+'3rd FY 2024'!F28+'4th FY 2024'!F28</f>
        <v>1131872.05</v>
      </c>
      <c r="G28" s="47">
        <f>'1st FY 2024'!G28+'2nd FY 2024'!G28+'3rd FY 2024'!G28+'4th FY 2024'!G28</f>
        <v>294286.74</v>
      </c>
    </row>
    <row r="29" spans="1:7" x14ac:dyDescent="0.25">
      <c r="A29" s="25" t="s">
        <v>13</v>
      </c>
      <c r="B29" s="13">
        <f>'4th FY 2024'!B29</f>
        <v>0</v>
      </c>
      <c r="C29" s="13">
        <f>'4th FY 2024'!C29</f>
        <v>0</v>
      </c>
      <c r="D29" s="47">
        <f>'1st FY 2024'!D29+'2nd FY 2024'!D29+'3rd FY 2024'!D29+'4th FY 2024'!D29</f>
        <v>1311112</v>
      </c>
      <c r="E29" s="47">
        <f>'1st FY 2024'!E29+'2nd FY 2024'!E29+'3rd FY 2024'!E29+'4th FY 2024'!E29</f>
        <v>859615.05</v>
      </c>
      <c r="F29" s="47">
        <f>'1st FY 2024'!F29+'2nd FY 2024'!F29+'3rd FY 2024'!F29+'4th FY 2024'!F29</f>
        <v>451496.95</v>
      </c>
      <c r="G29" s="47">
        <f>'1st FY 2024'!G29+'2nd FY 2024'!G29+'3rd FY 2024'!G29+'4th FY 2024'!G29</f>
        <v>117389.2</v>
      </c>
    </row>
    <row r="30" spans="1:7" x14ac:dyDescent="0.25">
      <c r="A30" s="25" t="s">
        <v>16</v>
      </c>
      <c r="B30" s="13">
        <f>'4th FY 2024'!B30</f>
        <v>0</v>
      </c>
      <c r="C30" s="13">
        <f>'4th FY 2024'!C30</f>
        <v>0</v>
      </c>
      <c r="D30" s="47">
        <f>'1st FY 2024'!D30+'2nd FY 2024'!D30+'3rd FY 2024'!D30+'4th FY 2024'!D30</f>
        <v>347135</v>
      </c>
      <c r="E30" s="47">
        <f>'1st FY 2024'!E30+'2nd FY 2024'!E30+'3rd FY 2024'!E30+'4th FY 2024'!E30</f>
        <v>224685.75</v>
      </c>
      <c r="F30" s="47">
        <f>'1st FY 2024'!F30+'2nd FY 2024'!F30+'3rd FY 2024'!F30+'4th FY 2024'!F30</f>
        <v>122449.25</v>
      </c>
      <c r="G30" s="47">
        <f>'1st FY 2024'!G30+'2nd FY 2024'!G30+'3rd FY 2024'!G30+'4th FY 2024'!G30</f>
        <v>31836.809999999998</v>
      </c>
    </row>
    <row r="31" spans="1:7" x14ac:dyDescent="0.25">
      <c r="A31" s="25" t="s">
        <v>14</v>
      </c>
      <c r="B31" s="13">
        <f>'4th FY 2024'!B31</f>
        <v>0</v>
      </c>
      <c r="C31" s="13">
        <f>'4th FY 2024'!C31</f>
        <v>0</v>
      </c>
      <c r="D31" s="47">
        <f>'1st FY 2024'!D31+'2nd FY 2024'!D31+'3rd FY 2024'!D31+'4th FY 2024'!D31</f>
        <v>12382659.65</v>
      </c>
      <c r="E31" s="47">
        <f>'1st FY 2024'!E31+'2nd FY 2024'!E31+'3rd FY 2024'!E31+'4th FY 2024'!E31</f>
        <v>8778542.25</v>
      </c>
      <c r="F31" s="47">
        <f>'1st FY 2024'!F31+'2nd FY 2024'!F31+'3rd FY 2024'!F31+'4th FY 2024'!F31</f>
        <v>3604117.4000000004</v>
      </c>
      <c r="G31" s="47">
        <f>'1st FY 2024'!G31+'2nd FY 2024'!G31+'3rd FY 2024'!G31+'4th FY 2024'!G31</f>
        <v>1171338.1599999999</v>
      </c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17645782.649999999</v>
      </c>
      <c r="E32" s="48">
        <f t="shared" si="3"/>
        <v>12335847</v>
      </c>
      <c r="F32" s="48">
        <f t="shared" si="3"/>
        <v>5309935.6500000004</v>
      </c>
      <c r="G32" s="48">
        <f t="shared" si="3"/>
        <v>1614850.91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13">
        <f>'4th FY 2024'!B37</f>
        <v>0</v>
      </c>
      <c r="C37" s="13">
        <f>'4th FY 2024'!C37</f>
        <v>0</v>
      </c>
      <c r="D37" s="47">
        <f>'1st FY 2024'!D37+'2nd FY 2024'!D37+'3rd FY 2024'!D37+'4th FY 2024'!D37</f>
        <v>9624722</v>
      </c>
      <c r="E37" s="47">
        <f>'1st FY 2024'!E37+'2nd FY 2024'!E37+'3rd FY 2024'!E37+'4th FY 2024'!E37</f>
        <v>6877906.1500000004</v>
      </c>
      <c r="F37" s="47">
        <f>'1st FY 2024'!F37+'2nd FY 2024'!F37+'3rd FY 2024'!F37+'4th FY 2024'!F37</f>
        <v>2746815.85</v>
      </c>
      <c r="G37" s="47">
        <f>'1st FY 2024'!G37+'2nd FY 2024'!G37+'3rd FY 2024'!G37+'4th FY 2024'!G37</f>
        <v>714172.13</v>
      </c>
    </row>
    <row r="38" spans="1:7" x14ac:dyDescent="0.25">
      <c r="A38" s="25" t="s">
        <v>13</v>
      </c>
      <c r="B38" s="13">
        <f>'4th FY 2024'!B38</f>
        <v>0</v>
      </c>
      <c r="C38" s="13">
        <f>'4th FY 2024'!C38</f>
        <v>0</v>
      </c>
      <c r="D38" s="47">
        <f>'1st FY 2024'!D38+'2nd FY 2024'!D38+'3rd FY 2024'!D38+'4th FY 2024'!D38</f>
        <v>3114453</v>
      </c>
      <c r="E38" s="47">
        <f>'1st FY 2024'!E38+'2nd FY 2024'!E38+'3rd FY 2024'!E38+'4th FY 2024'!E38</f>
        <v>2131275.5</v>
      </c>
      <c r="F38" s="47">
        <f>'1st FY 2024'!F38+'2nd FY 2024'!F38+'3rd FY 2024'!F38+'4th FY 2024'!F38</f>
        <v>983177.49999999988</v>
      </c>
      <c r="G38" s="47">
        <f>'1st FY 2024'!G38+'2nd FY 2024'!G38+'3rd FY 2024'!G38+'4th FY 2024'!G38</f>
        <v>255626.15</v>
      </c>
    </row>
    <row r="39" spans="1:7" x14ac:dyDescent="0.25">
      <c r="A39" s="25" t="s">
        <v>16</v>
      </c>
      <c r="B39" s="13">
        <f>'4th FY 2024'!B39</f>
        <v>0</v>
      </c>
      <c r="C39" s="13">
        <f>'4th FY 2024'!C39</f>
        <v>0</v>
      </c>
      <c r="D39" s="47">
        <f>'1st FY 2024'!D39+'2nd FY 2024'!D39+'3rd FY 2024'!D39+'4th FY 2024'!D39</f>
        <v>469969</v>
      </c>
      <c r="E39" s="47">
        <f>'1st FY 2024'!E39+'2nd FY 2024'!E39+'3rd FY 2024'!E39+'4th FY 2024'!E39</f>
        <v>338239.05</v>
      </c>
      <c r="F39" s="47">
        <f>'1st FY 2024'!F39+'2nd FY 2024'!F39+'3rd FY 2024'!F39+'4th FY 2024'!F39</f>
        <v>131729.95000000001</v>
      </c>
      <c r="G39" s="47">
        <f>'1st FY 2024'!G39+'2nd FY 2024'!G39+'3rd FY 2024'!G39+'4th FY 2024'!G39</f>
        <v>34249.79</v>
      </c>
    </row>
    <row r="40" spans="1:7" x14ac:dyDescent="0.25">
      <c r="A40" s="25" t="s">
        <v>14</v>
      </c>
      <c r="B40" s="13">
        <f>'4th FY 2024'!B40</f>
        <v>0</v>
      </c>
      <c r="C40" s="13">
        <f>'4th FY 2024'!C40</f>
        <v>0</v>
      </c>
      <c r="D40" s="47">
        <f>'1st FY 2024'!D40+'2nd FY 2024'!D40+'3rd FY 2024'!D40+'4th FY 2024'!D40</f>
        <v>59251176.150000006</v>
      </c>
      <c r="E40" s="47">
        <f>'1st FY 2024'!E40+'2nd FY 2024'!E40+'3rd FY 2024'!E40+'4th FY 2024'!E40</f>
        <v>43104375.350000001</v>
      </c>
      <c r="F40" s="47">
        <f>'1st FY 2024'!F40+'2nd FY 2024'!F40+'3rd FY 2024'!F40+'4th FY 2024'!F40</f>
        <v>16146800.800000001</v>
      </c>
      <c r="G40" s="47">
        <f>'1st FY 2024'!G40+'2nd FY 2024'!G40+'3rd FY 2024'!G40+'4th FY 2024'!G40</f>
        <v>5247710.26</v>
      </c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72460320.150000006</v>
      </c>
      <c r="E41" s="48">
        <f t="shared" si="4"/>
        <v>52451796.050000004</v>
      </c>
      <c r="F41" s="48">
        <f t="shared" si="4"/>
        <v>20008524.100000001</v>
      </c>
      <c r="G41" s="48">
        <f t="shared" si="4"/>
        <v>6251758.3300000001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13">
        <f>'4th FY 2024'!B46</f>
        <v>0</v>
      </c>
      <c r="C46" s="13">
        <f>'4th FY 2024'!C46</f>
        <v>0</v>
      </c>
      <c r="D46" s="47">
        <f>'1st FY 2024'!D46+'2nd FY 2024'!D46+'3rd FY 2024'!D46+'4th FY 2024'!D46</f>
        <v>10252510.199999999</v>
      </c>
      <c r="E46" s="47">
        <f>'1st FY 2024'!E46+'2nd FY 2024'!E46+'3rd FY 2024'!E46+'4th FY 2024'!E46</f>
        <v>7117492.8499999996</v>
      </c>
      <c r="F46" s="47">
        <f>'1st FY 2024'!F46+'2nd FY 2024'!F46+'3rd FY 2024'!F46+'4th FY 2024'!F46</f>
        <v>3135017.35</v>
      </c>
      <c r="G46" s="47">
        <f>'1st FY 2024'!G46+'2nd FY 2024'!G46+'3rd FY 2024'!G46+'4th FY 2024'!G46</f>
        <v>815104.51</v>
      </c>
    </row>
    <row r="47" spans="1:7" x14ac:dyDescent="0.25">
      <c r="A47" s="25" t="s">
        <v>13</v>
      </c>
      <c r="B47" s="13">
        <f>'4th FY 2024'!B47</f>
        <v>0</v>
      </c>
      <c r="C47" s="13">
        <f>'4th FY 2024'!C47</f>
        <v>0</v>
      </c>
      <c r="D47" s="47">
        <f>'1st FY 2024'!D47+'2nd FY 2024'!D47+'3rd FY 2024'!D47+'4th FY 2024'!D47</f>
        <v>1893300</v>
      </c>
      <c r="E47" s="47">
        <f>'1st FY 2024'!E47+'2nd FY 2024'!E47+'3rd FY 2024'!E47+'4th FY 2024'!E47</f>
        <v>1424771.25</v>
      </c>
      <c r="F47" s="47">
        <f>'1st FY 2024'!F47+'2nd FY 2024'!F47+'3rd FY 2024'!F47+'4th FY 2024'!F47</f>
        <v>468528.75</v>
      </c>
      <c r="G47" s="47">
        <f>'1st FY 2024'!G47+'2nd FY 2024'!G47+'3rd FY 2024'!G47+'4th FY 2024'!G47</f>
        <v>121817.48</v>
      </c>
    </row>
    <row r="48" spans="1:7" x14ac:dyDescent="0.25">
      <c r="A48" s="25" t="s">
        <v>14</v>
      </c>
      <c r="B48" s="13">
        <f>'4th FY 2024'!B48</f>
        <v>0</v>
      </c>
      <c r="C48" s="13">
        <f>'4th FY 2024'!C48</f>
        <v>0</v>
      </c>
      <c r="D48" s="47">
        <f>'1st FY 2024'!D48+'2nd FY 2024'!D48+'3rd FY 2024'!D48+'4th FY 2024'!D48</f>
        <v>81877732.849999994</v>
      </c>
      <c r="E48" s="47">
        <f>'1st FY 2024'!E48+'2nd FY 2024'!E48+'3rd FY 2024'!E48+'4th FY 2024'!E48</f>
        <v>59900311.549999997</v>
      </c>
      <c r="F48" s="47">
        <f>'1st FY 2024'!F48+'2nd FY 2024'!F48+'3rd FY 2024'!F48+'4th FY 2024'!F48</f>
        <v>21977421.300000001</v>
      </c>
      <c r="G48" s="47">
        <f>'1st FY 2024'!G48+'2nd FY 2024'!G48+'3rd FY 2024'!G48+'4th FY 2024'!G48</f>
        <v>7142661.9199999999</v>
      </c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94023543.049999997</v>
      </c>
      <c r="E49" s="48">
        <f t="shared" si="5"/>
        <v>68442575.649999991</v>
      </c>
      <c r="F49" s="48">
        <f t="shared" si="5"/>
        <v>25580967.400000002</v>
      </c>
      <c r="G49" s="48">
        <f t="shared" si="5"/>
        <v>8079583.9100000001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13">
        <f>'4th FY 2024'!B54</f>
        <v>0</v>
      </c>
      <c r="C54" s="13">
        <f>'4th FY 2024'!C54</f>
        <v>0</v>
      </c>
      <c r="D54" s="47">
        <f>'1st FY 2024'!D54+'2nd FY 2024'!D54+'3rd FY 2024'!D54+'4th FY 2024'!D54</f>
        <v>785047</v>
      </c>
      <c r="E54" s="47">
        <f>'1st FY 2024'!E54+'2nd FY 2024'!E54+'3rd FY 2024'!E54+'4th FY 2024'!E54</f>
        <v>582084.15</v>
      </c>
      <c r="F54" s="47">
        <f>'1st FY 2024'!F54+'2nd FY 2024'!F54+'3rd FY 2024'!F54+'4th FY 2024'!F54</f>
        <v>202962.84999999998</v>
      </c>
      <c r="G54" s="47">
        <f>'1st FY 2024'!G54+'2nd FY 2024'!G54+'3rd FY 2024'!G54+'4th FY 2024'!G54</f>
        <v>52770.35</v>
      </c>
    </row>
    <row r="55" spans="1:7" x14ac:dyDescent="0.25">
      <c r="A55" s="25" t="s">
        <v>13</v>
      </c>
      <c r="B55" s="13">
        <f>'4th FY 2024'!B55</f>
        <v>0</v>
      </c>
      <c r="C55" s="13">
        <f>'4th FY 2024'!C55</f>
        <v>0</v>
      </c>
      <c r="D55" s="47">
        <f>'1st FY 2024'!D55+'2nd FY 2024'!D55+'3rd FY 2024'!D55+'4th FY 2024'!D55</f>
        <v>141825</v>
      </c>
      <c r="E55" s="47">
        <f>'1st FY 2024'!E55+'2nd FY 2024'!E55+'3rd FY 2024'!E55+'4th FY 2024'!E55</f>
        <v>104031.35</v>
      </c>
      <c r="F55" s="47">
        <f>'1st FY 2024'!F55+'2nd FY 2024'!F55+'3rd FY 2024'!F55+'4th FY 2024'!F55</f>
        <v>37793.65</v>
      </c>
      <c r="G55" s="47">
        <f>'1st FY 2024'!G55+'2nd FY 2024'!G55+'3rd FY 2024'!G55+'4th FY 2024'!G55</f>
        <v>9826.35</v>
      </c>
    </row>
    <row r="56" spans="1:7" x14ac:dyDescent="0.25">
      <c r="A56" s="25" t="s">
        <v>16</v>
      </c>
      <c r="B56" s="13">
        <f>'4th FY 2024'!B56</f>
        <v>0</v>
      </c>
      <c r="C56" s="13">
        <f>'4th FY 2024'!C56</f>
        <v>0</v>
      </c>
      <c r="D56" s="47">
        <f>'1st FY 2024'!D56+'2nd FY 2024'!D56+'3rd FY 2024'!D56+'4th FY 2024'!D56</f>
        <v>119062</v>
      </c>
      <c r="E56" s="47">
        <f>'1st FY 2024'!E56+'2nd FY 2024'!E56+'3rd FY 2024'!E56+'4th FY 2024'!E56</f>
        <v>73519.899999999994</v>
      </c>
      <c r="F56" s="47">
        <f>'1st FY 2024'!F56+'2nd FY 2024'!F56+'3rd FY 2024'!F56+'4th FY 2024'!F56</f>
        <v>45542.100000000006</v>
      </c>
      <c r="G56" s="47">
        <f>'1st FY 2024'!G56+'2nd FY 2024'!G56+'3rd FY 2024'!G56+'4th FY 2024'!G56</f>
        <v>11840.95</v>
      </c>
    </row>
    <row r="57" spans="1:7" x14ac:dyDescent="0.25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1045934</v>
      </c>
      <c r="E57" s="48">
        <f>SUM(E54:E56)</f>
        <v>759635.4</v>
      </c>
      <c r="F57" s="48">
        <f>SUM(F54:F56)</f>
        <v>286298.59999999998</v>
      </c>
      <c r="G57" s="48">
        <f>SUM(G54:G56)</f>
        <v>74437.649999999994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13">
        <f>'4th FY 2024'!B62</f>
        <v>0</v>
      </c>
      <c r="C62" s="13">
        <f>'4th FY 2024'!C62</f>
        <v>0</v>
      </c>
      <c r="D62" s="47">
        <f>'1st FY 2024'!D62+'2nd FY 2024'!D62+'3rd FY 2024'!D62+'4th FY 2024'!D62</f>
        <v>121037</v>
      </c>
      <c r="E62" s="47">
        <f>'1st FY 2024'!E62+'2nd FY 2024'!E62+'3rd FY 2024'!E62+'4th FY 2024'!E62</f>
        <v>70977.700000000012</v>
      </c>
      <c r="F62" s="47">
        <f>'1st FY 2024'!F62+'2nd FY 2024'!F62+'3rd FY 2024'!F62+'4th FY 2024'!F62</f>
        <v>50059.299999999996</v>
      </c>
      <c r="G62" s="47">
        <f>'1st FY 2024'!G62+'2nd FY 2024'!G62+'3rd FY 2024'!G62+'4th FY 2024'!G62</f>
        <v>13015.42</v>
      </c>
    </row>
    <row r="63" spans="1:7" x14ac:dyDescent="0.25">
      <c r="A63" s="25" t="s">
        <v>14</v>
      </c>
      <c r="B63" s="13">
        <f>'4th FY 2024'!B63</f>
        <v>0</v>
      </c>
      <c r="C63" s="13">
        <f>'4th FY 2024'!C63</f>
        <v>0</v>
      </c>
      <c r="D63" s="47">
        <f>'1st FY 2024'!D63+'2nd FY 2024'!D63+'3rd FY 2024'!D63+'4th FY 2024'!D63</f>
        <v>20354121.950000003</v>
      </c>
      <c r="E63" s="47">
        <f>'1st FY 2024'!E63+'2nd FY 2024'!E63+'3rd FY 2024'!E63+'4th FY 2024'!E63</f>
        <v>14996595.75</v>
      </c>
      <c r="F63" s="47">
        <f>'1st FY 2024'!F63+'2nd FY 2024'!F63+'3rd FY 2024'!F63+'4th FY 2024'!F63</f>
        <v>5357526.2000000011</v>
      </c>
      <c r="G63" s="47">
        <f>'1st FY 2024'!G63+'2nd FY 2024'!G63+'3rd FY 2024'!G63+'4th FY 2024'!G63</f>
        <v>1741196</v>
      </c>
    </row>
    <row r="64" spans="1:7" x14ac:dyDescent="0.25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20475158.950000003</v>
      </c>
      <c r="E64" s="48">
        <f t="shared" si="6"/>
        <v>15067573.449999999</v>
      </c>
      <c r="F64" s="48">
        <f t="shared" si="6"/>
        <v>5407585.5000000009</v>
      </c>
      <c r="G64" s="48">
        <f t="shared" si="6"/>
        <v>1754211.42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13">
        <f>'4th FY 2024'!B69</f>
        <v>0</v>
      </c>
      <c r="C69" s="13">
        <f>'4th FY 2024'!C69</f>
        <v>0</v>
      </c>
      <c r="D69" s="47">
        <f>'1st FY 2024'!D69+'2nd FY 2024'!D69+'3rd FY 2024'!D69+'4th FY 2024'!D69</f>
        <v>959889</v>
      </c>
      <c r="E69" s="47">
        <f>'1st FY 2024'!E69+'2nd FY 2024'!E69+'3rd FY 2024'!E69+'4th FY 2024'!E69</f>
        <v>715579.95</v>
      </c>
      <c r="F69" s="47">
        <f>'1st FY 2024'!F69+'2nd FY 2024'!F69+'3rd FY 2024'!F69+'4th FY 2024'!F69</f>
        <v>244309.05</v>
      </c>
      <c r="G69" s="47">
        <f>'1st FY 2024'!G69+'2nd FY 2024'!G69+'3rd FY 2024'!G69+'4th FY 2024'!G69</f>
        <v>63520.36</v>
      </c>
    </row>
    <row r="70" spans="1:7" x14ac:dyDescent="0.25">
      <c r="A70" s="25" t="s">
        <v>13</v>
      </c>
      <c r="B70" s="13">
        <f>'4th FY 2024'!B70</f>
        <v>0</v>
      </c>
      <c r="C70" s="13">
        <f>'4th FY 2024'!C70</f>
        <v>0</v>
      </c>
      <c r="D70" s="47">
        <f>'1st FY 2024'!D70+'2nd FY 2024'!D70+'3rd FY 2024'!D70+'4th FY 2024'!D70</f>
        <v>37213</v>
      </c>
      <c r="E70" s="47">
        <f>'1st FY 2024'!E70+'2nd FY 2024'!E70+'3rd FY 2024'!E70+'4th FY 2024'!E70</f>
        <v>15464.65</v>
      </c>
      <c r="F70" s="47">
        <f>'1st FY 2024'!F70+'2nd FY 2024'!F70+'3rd FY 2024'!F70+'4th FY 2024'!F70</f>
        <v>21748.35</v>
      </c>
      <c r="G70" s="47">
        <f>'1st FY 2024'!G70+'2nd FY 2024'!G70+'3rd FY 2024'!G70+'4th FY 2024'!G70</f>
        <v>5654.58</v>
      </c>
    </row>
    <row r="71" spans="1:7" x14ac:dyDescent="0.25">
      <c r="A71" s="25" t="s">
        <v>14</v>
      </c>
      <c r="B71" s="13">
        <f>'4th FY 2024'!B71</f>
        <v>0</v>
      </c>
      <c r="C71" s="13">
        <f>'4th FY 2024'!C71</f>
        <v>0</v>
      </c>
      <c r="D71" s="47">
        <f>'1st FY 2024'!D71+'2nd FY 2024'!D71+'3rd FY 2024'!D71+'4th FY 2024'!D71</f>
        <v>2989370</v>
      </c>
      <c r="E71" s="47">
        <f>'1st FY 2024'!E71+'2nd FY 2024'!E71+'3rd FY 2024'!E71+'4th FY 2024'!E71</f>
        <v>2281644.7000000002</v>
      </c>
      <c r="F71" s="47">
        <f>'1st FY 2024'!F71+'2nd FY 2024'!F71+'3rd FY 2024'!F71+'4th FY 2024'!F71</f>
        <v>707725.3</v>
      </c>
      <c r="G71" s="47">
        <f>'1st FY 2024'!G71+'2nd FY 2024'!G71+'3rd FY 2024'!G71+'4th FY 2024'!G71</f>
        <v>230010.72</v>
      </c>
    </row>
    <row r="72" spans="1:7" x14ac:dyDescent="0.25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3986472</v>
      </c>
      <c r="E72" s="48">
        <f t="shared" si="7"/>
        <v>3012689.3000000003</v>
      </c>
      <c r="F72" s="48">
        <f t="shared" si="7"/>
        <v>973782.7</v>
      </c>
      <c r="G72" s="48">
        <f t="shared" si="7"/>
        <v>299185.66000000003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13">
        <f>'4th FY 2024'!B77</f>
        <v>0</v>
      </c>
      <c r="C77" s="13">
        <f>'4th FY 2024'!C77</f>
        <v>0</v>
      </c>
      <c r="D77" s="47">
        <f>'1st FY 2024'!D77+'2nd FY 2024'!D77+'3rd FY 2024'!D77+'4th FY 2024'!D77</f>
        <v>3605982</v>
      </c>
      <c r="E77" s="47">
        <f>'1st FY 2024'!E77+'2nd FY 2024'!E77+'3rd FY 2024'!E77+'4th FY 2024'!E77</f>
        <v>2568215.4500000002</v>
      </c>
      <c r="F77" s="47">
        <f>'1st FY 2024'!F77+'2nd FY 2024'!F77+'3rd FY 2024'!F77+'4th FY 2024'!F77</f>
        <v>1037766.55</v>
      </c>
      <c r="G77" s="47">
        <f>'1st FY 2024'!G77+'2nd FY 2024'!G77+'3rd FY 2024'!G77+'4th FY 2024'!G77</f>
        <v>269819.3</v>
      </c>
    </row>
    <row r="78" spans="1:7" x14ac:dyDescent="0.25">
      <c r="A78" s="25" t="s">
        <v>13</v>
      </c>
      <c r="B78" s="13">
        <f>'4th FY 2024'!B78</f>
        <v>0</v>
      </c>
      <c r="C78" s="13">
        <f>'4th FY 2024'!C78</f>
        <v>0</v>
      </c>
      <c r="D78" s="47">
        <f>'1st FY 2024'!D78+'2nd FY 2024'!D78+'3rd FY 2024'!D78+'4th FY 2024'!D78</f>
        <v>1580640.6</v>
      </c>
      <c r="E78" s="47">
        <f>'1st FY 2024'!E78+'2nd FY 2024'!E78+'3rd FY 2024'!E78+'4th FY 2024'!E78</f>
        <v>1131888.2</v>
      </c>
      <c r="F78" s="47">
        <f>'1st FY 2024'!F78+'2nd FY 2024'!F78+'3rd FY 2024'!F78+'4th FY 2024'!F78</f>
        <v>448752.39999999997</v>
      </c>
      <c r="G78" s="47">
        <f>'1st FY 2024'!G78+'2nd FY 2024'!G78+'3rd FY 2024'!G78+'4th FY 2024'!G78</f>
        <v>116675.63</v>
      </c>
    </row>
    <row r="79" spans="1:7" x14ac:dyDescent="0.25">
      <c r="A79" s="25" t="s">
        <v>14</v>
      </c>
      <c r="B79" s="13">
        <f>'4th FY 2024'!B79</f>
        <v>0</v>
      </c>
      <c r="C79" s="13">
        <f>'4th FY 2024'!C79</f>
        <v>0</v>
      </c>
      <c r="D79" s="47">
        <f>'1st FY 2024'!D79+'2nd FY 2024'!D79+'3rd FY 2024'!D79+'4th FY 2024'!D79</f>
        <v>31275035.449999999</v>
      </c>
      <c r="E79" s="47">
        <f>'1st FY 2024'!E79+'2nd FY 2024'!E79+'3rd FY 2024'!E79+'4th FY 2024'!E79</f>
        <v>23124846.649999999</v>
      </c>
      <c r="F79" s="47">
        <f>'1st FY 2024'!F79+'2nd FY 2024'!F79+'3rd FY 2024'!F79+'4th FY 2024'!F79</f>
        <v>8150188.7999999989</v>
      </c>
      <c r="G79" s="47">
        <f>'1st FY 2024'!G79+'2nd FY 2024'!G79+'3rd FY 2024'!G79+'4th FY 2024'!G79</f>
        <v>2648811.3600000003</v>
      </c>
    </row>
    <row r="80" spans="1:7" x14ac:dyDescent="0.25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36461658.049999997</v>
      </c>
      <c r="E80" s="48">
        <f t="shared" si="8"/>
        <v>26824950.299999997</v>
      </c>
      <c r="F80" s="48">
        <f t="shared" si="8"/>
        <v>9636707.7499999981</v>
      </c>
      <c r="G80" s="48">
        <f t="shared" si="8"/>
        <v>3035306.2900000005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13">
        <f>'4th FY 2024'!B85</f>
        <v>0</v>
      </c>
      <c r="C85" s="13">
        <f>'4th FY 2024'!C85</f>
        <v>0</v>
      </c>
      <c r="D85" s="47">
        <f>'1st FY 2024'!D85+'2nd FY 2024'!D85+'3rd FY 2024'!D85+'4th FY 2024'!D85</f>
        <v>53730705.25</v>
      </c>
      <c r="E85" s="47">
        <f>'1st FY 2024'!E85+'2nd FY 2024'!E85+'3rd FY 2024'!E85+'4th FY 2024'!E85</f>
        <v>37362970.350000001</v>
      </c>
      <c r="F85" s="47">
        <f>'1st FY 2024'!F85+'2nd FY 2024'!F85+'3rd FY 2024'!F85+'4th FY 2024'!F85</f>
        <v>16367734.899999999</v>
      </c>
      <c r="G85" s="47">
        <f>'1st FY 2024'!G85+'2nd FY 2024'!G85+'3rd FY 2024'!G85+'4th FY 2024'!G85</f>
        <v>4255611.07</v>
      </c>
    </row>
    <row r="86" spans="1:7" x14ac:dyDescent="0.25">
      <c r="A86" s="25" t="s">
        <v>13</v>
      </c>
      <c r="B86" s="13">
        <f>'4th FY 2024'!B86</f>
        <v>0</v>
      </c>
      <c r="C86" s="13">
        <f>'4th FY 2024'!C86</f>
        <v>0</v>
      </c>
      <c r="D86" s="47">
        <f>'1st FY 2024'!D86+'2nd FY 2024'!D86+'3rd FY 2024'!D86+'4th FY 2024'!D86</f>
        <v>22677085.75</v>
      </c>
      <c r="E86" s="47">
        <f>'1st FY 2024'!E86+'2nd FY 2024'!E86+'3rd FY 2024'!E86+'4th FY 2024'!E86</f>
        <v>15883980</v>
      </c>
      <c r="F86" s="47">
        <f>'1st FY 2024'!F86+'2nd FY 2024'!F86+'3rd FY 2024'!F86+'4th FY 2024'!F86</f>
        <v>6793105.75</v>
      </c>
      <c r="G86" s="47">
        <f>'1st FY 2024'!G86+'2nd FY 2024'!G86+'3rd FY 2024'!G86+'4th FY 2024'!G86</f>
        <v>1766207.5</v>
      </c>
    </row>
    <row r="87" spans="1:7" x14ac:dyDescent="0.25">
      <c r="A87" s="25" t="s">
        <v>17</v>
      </c>
      <c r="B87" s="13">
        <f>'4th FY 2024'!B88</f>
        <v>0</v>
      </c>
      <c r="C87" s="13">
        <f>'4th FY 2024'!C88</f>
        <v>0</v>
      </c>
      <c r="D87" s="47">
        <f>'1st FY 2024'!D87+'2nd FY 2024'!D88+'3rd FY 2024'!D88+'4th FY 2024'!D88</f>
        <v>49105558</v>
      </c>
      <c r="E87" s="47">
        <f>'1st FY 2024'!E87+'2nd FY 2024'!E88+'3rd FY 2024'!E88+'4th FY 2024'!E88</f>
        <v>35905262.799999997</v>
      </c>
      <c r="F87" s="47">
        <f>'1st FY 2024'!F87+'2nd FY 2024'!F88+'3rd FY 2024'!F88+'4th FY 2024'!F88</f>
        <v>13200295.199999999</v>
      </c>
      <c r="G87" s="47">
        <f>'1st FY 2024'!G87+'2nd FY 2024'!G88+'3rd FY 2024'!G88+'4th FY 2024'!G88</f>
        <v>2376053.1399999997</v>
      </c>
    </row>
    <row r="88" spans="1:7" x14ac:dyDescent="0.25">
      <c r="A88" s="25" t="s">
        <v>14</v>
      </c>
      <c r="B88" s="13">
        <f>'4th FY 2024'!B89</f>
        <v>0</v>
      </c>
      <c r="C88" s="13">
        <f>'4th FY 2024'!C89</f>
        <v>0</v>
      </c>
      <c r="D88" s="47">
        <f>'1st FY 2024'!D88+'2nd FY 2024'!D89+'3rd FY 2024'!D89+'4th FY 2024'!D89</f>
        <v>41285149.350000001</v>
      </c>
      <c r="E88" s="47">
        <f>'1st FY 2024'!E88+'2nd FY 2024'!E89+'3rd FY 2024'!E89+'4th FY 2024'!E89</f>
        <v>30299411.899999999</v>
      </c>
      <c r="F88" s="47">
        <f>'1st FY 2024'!F88+'2nd FY 2024'!F89+'3rd FY 2024'!F89+'4th FY 2024'!F89</f>
        <v>10985737.450000001</v>
      </c>
      <c r="G88" s="47">
        <f>'1st FY 2024'!G88+'2nd FY 2024'!G89+'3rd FY 2024'!G89+'4th FY 2024'!G89</f>
        <v>3570364.67</v>
      </c>
    </row>
    <row r="89" spans="1:7" x14ac:dyDescent="0.25">
      <c r="A89" s="29" t="s">
        <v>15</v>
      </c>
      <c r="B89" s="29">
        <f t="shared" ref="B89:G89" si="9">SUM(B85:B88)</f>
        <v>0</v>
      </c>
      <c r="C89" s="29">
        <f t="shared" si="9"/>
        <v>0</v>
      </c>
      <c r="D89" s="48">
        <f t="shared" si="9"/>
        <v>166798498.34999999</v>
      </c>
      <c r="E89" s="48">
        <f t="shared" si="9"/>
        <v>119451625.05000001</v>
      </c>
      <c r="F89" s="48">
        <f t="shared" si="9"/>
        <v>47346873.299999997</v>
      </c>
      <c r="G89" s="48">
        <f t="shared" si="9"/>
        <v>11968236.380000001</v>
      </c>
    </row>
    <row r="90" spans="1:7" x14ac:dyDescent="0.25">
      <c r="A90" s="31"/>
      <c r="B90" s="31"/>
      <c r="C90" s="31"/>
      <c r="D90" s="50"/>
      <c r="E90" s="50"/>
      <c r="F90" s="50"/>
      <c r="G90" s="50"/>
    </row>
    <row r="91" spans="1:7" ht="13.8" thickBot="1" x14ac:dyDescent="0.3">
      <c r="A91" s="23" t="s">
        <v>29</v>
      </c>
      <c r="B91" s="23"/>
      <c r="C91" s="31"/>
      <c r="D91" s="50"/>
      <c r="E91" s="50"/>
      <c r="F91" s="50"/>
      <c r="G91" s="50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8" thickTop="1" x14ac:dyDescent="0.25">
      <c r="A94" s="25" t="s">
        <v>12</v>
      </c>
      <c r="B94" s="13">
        <f>'4th FY 2024'!B95</f>
        <v>0</v>
      </c>
      <c r="C94" s="13">
        <f>'4th FY 2024'!C95</f>
        <v>0</v>
      </c>
      <c r="D94" s="47">
        <f>'1st FY 2024'!D94+'2nd FY 2024'!D95+'3rd FY 2024'!D95+'4th FY 2024'!D95</f>
        <v>1030795</v>
      </c>
      <c r="E94" s="47">
        <f>'1st FY 2024'!E94+'2nd FY 2024'!E95+'3rd FY 2024'!E95+'4th FY 2024'!E95</f>
        <v>708536.9</v>
      </c>
      <c r="F94" s="47">
        <f>'1st FY 2024'!F94+'2nd FY 2024'!F95+'3rd FY 2024'!F95+'4th FY 2024'!F95</f>
        <v>322258.09999999998</v>
      </c>
      <c r="G94" s="47">
        <f>'1st FY 2024'!G94+'2nd FY 2024'!G95+'3rd FY 2024'!G95+'4th FY 2024'!G95</f>
        <v>83787.100000000006</v>
      </c>
    </row>
    <row r="95" spans="1:7" x14ac:dyDescent="0.25">
      <c r="A95" s="25" t="s">
        <v>13</v>
      </c>
      <c r="B95" s="13">
        <f>'4th FY 2024'!B96</f>
        <v>0</v>
      </c>
      <c r="C95" s="13">
        <f>'4th FY 2024'!C96</f>
        <v>0</v>
      </c>
      <c r="D95" s="47">
        <f>'1st FY 2024'!D95+'2nd FY 2024'!D96+'3rd FY 2024'!D96+'4th FY 2024'!D96</f>
        <v>450633</v>
      </c>
      <c r="E95" s="47">
        <f>'1st FY 2024'!E95+'2nd FY 2024'!E96+'3rd FY 2024'!E96+'4th FY 2024'!E96</f>
        <v>307642.40000000002</v>
      </c>
      <c r="F95" s="47">
        <f>'1st FY 2024'!F95+'2nd FY 2024'!F96+'3rd FY 2024'!F96+'4th FY 2024'!F96</f>
        <v>142990.6</v>
      </c>
      <c r="G95" s="47">
        <f>'1st FY 2024'!G95+'2nd FY 2024'!G96+'3rd FY 2024'!G96+'4th FY 2024'!G96</f>
        <v>37177.56</v>
      </c>
    </row>
    <row r="96" spans="1:7" x14ac:dyDescent="0.25">
      <c r="A96" s="25" t="s">
        <v>14</v>
      </c>
      <c r="B96" s="13">
        <f>'4th FY 2024'!B97</f>
        <v>0</v>
      </c>
      <c r="C96" s="13">
        <f>'4th FY 2024'!C97</f>
        <v>0</v>
      </c>
      <c r="D96" s="47">
        <f>'1st FY 2024'!D96+'2nd FY 2024'!D97+'3rd FY 2024'!D97+'4th FY 2024'!D97</f>
        <v>12680804</v>
      </c>
      <c r="E96" s="47">
        <f>'1st FY 2024'!E96+'2nd FY 2024'!E97+'3rd FY 2024'!E97+'4th FY 2024'!E97</f>
        <v>9507721.75</v>
      </c>
      <c r="F96" s="47">
        <f>'1st FY 2024'!F96+'2nd FY 2024'!F97+'3rd FY 2024'!F97+'4th FY 2024'!F97</f>
        <v>3173082.25</v>
      </c>
      <c r="G96" s="47">
        <f>'1st FY 2024'!G96+'2nd FY 2024'!G97+'3rd FY 2024'!G97+'4th FY 2024'!G97</f>
        <v>1031251.73</v>
      </c>
    </row>
    <row r="97" spans="1:7" x14ac:dyDescent="0.25">
      <c r="A97" s="29" t="s">
        <v>15</v>
      </c>
      <c r="B97" s="29">
        <f t="shared" ref="B97:G97" si="10">SUM(B94:B96)</f>
        <v>0</v>
      </c>
      <c r="C97" s="29">
        <f t="shared" si="10"/>
        <v>0</v>
      </c>
      <c r="D97" s="48">
        <f t="shared" si="10"/>
        <v>14162232</v>
      </c>
      <c r="E97" s="48">
        <f t="shared" si="10"/>
        <v>10523901.050000001</v>
      </c>
      <c r="F97" s="48">
        <f t="shared" si="10"/>
        <v>3638330.95</v>
      </c>
      <c r="G97" s="48">
        <f t="shared" si="10"/>
        <v>1152216.3899999999</v>
      </c>
    </row>
    <row r="98" spans="1:7" x14ac:dyDescent="0.25">
      <c r="A98" s="31"/>
      <c r="B98" s="31"/>
      <c r="C98" s="31"/>
      <c r="D98" s="50"/>
      <c r="E98" s="50"/>
      <c r="F98" s="50"/>
      <c r="G98" s="50"/>
    </row>
    <row r="99" spans="1:7" ht="13.8" thickBot="1" x14ac:dyDescent="0.3">
      <c r="A99" s="23" t="s">
        <v>30</v>
      </c>
      <c r="B99" s="23"/>
      <c r="C99" s="31"/>
      <c r="D99" s="50"/>
      <c r="E99" s="50"/>
      <c r="F99" s="50"/>
      <c r="G99" s="50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8" thickTop="1" x14ac:dyDescent="0.25">
      <c r="A102" s="25" t="s">
        <v>12</v>
      </c>
      <c r="B102" s="13">
        <f>'4th FY 2024'!B103</f>
        <v>0</v>
      </c>
      <c r="C102" s="13">
        <f>'4th FY 2024'!C103</f>
        <v>0</v>
      </c>
      <c r="D102" s="47">
        <f>'1st FY 2024'!D102+'2nd FY 2024'!D103+'3rd FY 2024'!D103+'4th FY 2024'!D103</f>
        <v>6173811</v>
      </c>
      <c r="E102" s="47">
        <f>'1st FY 2024'!E102+'2nd FY 2024'!E103+'3rd FY 2024'!E103+'4th FY 2024'!E103</f>
        <v>4496268.4499999993</v>
      </c>
      <c r="F102" s="47">
        <f>'1st FY 2024'!F102+'2nd FY 2024'!F103+'3rd FY 2024'!F103+'4th FY 2024'!F103</f>
        <v>1677542.5500000003</v>
      </c>
      <c r="G102" s="47">
        <f>'1st FY 2024'!G102+'2nd FY 2024'!G103+'3rd FY 2024'!G103+'4th FY 2024'!G103</f>
        <v>436161.06999999995</v>
      </c>
    </row>
    <row r="103" spans="1:7" x14ac:dyDescent="0.25">
      <c r="A103" s="25" t="s">
        <v>13</v>
      </c>
      <c r="B103" s="13">
        <f>'4th FY 2024'!B104</f>
        <v>0</v>
      </c>
      <c r="C103" s="13">
        <f>'4th FY 2024'!C104</f>
        <v>0</v>
      </c>
      <c r="D103" s="47">
        <f>'1st FY 2024'!D103+'2nd FY 2024'!D104+'3rd FY 2024'!D104+'4th FY 2024'!D104</f>
        <v>1004428</v>
      </c>
      <c r="E103" s="47">
        <f>'1st FY 2024'!E103+'2nd FY 2024'!E104+'3rd FY 2024'!E104+'4th FY 2024'!E104</f>
        <v>740824.25</v>
      </c>
      <c r="F103" s="47">
        <f>'1st FY 2024'!F103+'2nd FY 2024'!F104+'3rd FY 2024'!F104+'4th FY 2024'!F104</f>
        <v>263603.75</v>
      </c>
      <c r="G103" s="47">
        <f>'1st FY 2024'!G103+'2nd FY 2024'!G104+'3rd FY 2024'!G104+'4th FY 2024'!G104</f>
        <v>68536.97</v>
      </c>
    </row>
    <row r="104" spans="1:7" x14ac:dyDescent="0.25">
      <c r="A104" s="25" t="s">
        <v>16</v>
      </c>
      <c r="B104" s="13">
        <f>'4th FY 2024'!B105</f>
        <v>0</v>
      </c>
      <c r="C104" s="13">
        <f>'4th FY 2024'!C105</f>
        <v>0</v>
      </c>
      <c r="D104" s="47">
        <f>'1st FY 2024'!D104+'2nd FY 2024'!D105+'3rd FY 2024'!D105+'4th FY 2024'!D105</f>
        <v>419594</v>
      </c>
      <c r="E104" s="47">
        <f>'1st FY 2024'!E104+'2nd FY 2024'!E105+'3rd FY 2024'!E105+'4th FY 2024'!E105</f>
        <v>288421.45</v>
      </c>
      <c r="F104" s="47">
        <f>'1st FY 2024'!F104+'2nd FY 2024'!F105+'3rd FY 2024'!F105+'4th FY 2024'!F105</f>
        <v>131172.54999999999</v>
      </c>
      <c r="G104" s="47">
        <f>'1st FY 2024'!G104+'2nd FY 2024'!G105+'3rd FY 2024'!G105+'4th FY 2024'!G105</f>
        <v>34104.86</v>
      </c>
    </row>
    <row r="105" spans="1:7" x14ac:dyDescent="0.25">
      <c r="A105" s="25" t="s">
        <v>17</v>
      </c>
      <c r="B105" s="13">
        <f>'4th FY 2024'!B106</f>
        <v>0</v>
      </c>
      <c r="C105" s="13">
        <f>'4th FY 2024'!C106</f>
        <v>0</v>
      </c>
      <c r="D105" s="47">
        <f>'1st FY 2024'!D105+'2nd FY 2024'!D106+'3rd FY 2024'!D106+'4th FY 2024'!D106</f>
        <v>2433741</v>
      </c>
      <c r="E105" s="47">
        <f>'1st FY 2024'!E105+'2nd FY 2024'!E106+'3rd FY 2024'!E106+'4th FY 2024'!E106</f>
        <v>1770795.0499999998</v>
      </c>
      <c r="F105" s="47">
        <f>'1st FY 2024'!F105+'2nd FY 2024'!F106+'3rd FY 2024'!F106+'4th FY 2024'!F106</f>
        <v>662945.95000000007</v>
      </c>
      <c r="G105" s="47">
        <f>'1st FY 2024'!G105+'2nd FY 2024'!G106+'3rd FY 2024'!G106+'4th FY 2024'!G106</f>
        <v>119330.26999999999</v>
      </c>
    </row>
    <row r="106" spans="1:7" x14ac:dyDescent="0.25">
      <c r="A106" s="25" t="s">
        <v>14</v>
      </c>
      <c r="B106" s="13">
        <f>'4th FY 2024'!B107</f>
        <v>0</v>
      </c>
      <c r="C106" s="13">
        <f>'4th FY 2024'!C107</f>
        <v>0</v>
      </c>
      <c r="D106" s="47">
        <f>'1st FY 2024'!D106+'2nd FY 2024'!D107+'3rd FY 2024'!D107+'4th FY 2024'!D107</f>
        <v>65260351.900000006</v>
      </c>
      <c r="E106" s="47">
        <f>'1st FY 2024'!E106+'2nd FY 2024'!E107+'3rd FY 2024'!E107+'4th FY 2024'!E107</f>
        <v>48107912.549999997</v>
      </c>
      <c r="F106" s="47">
        <f>'1st FY 2024'!F106+'2nd FY 2024'!F107+'3rd FY 2024'!F107+'4th FY 2024'!F107</f>
        <v>17152439.350000001</v>
      </c>
      <c r="G106" s="47">
        <f>'1st FY 2024'!G106+'2nd FY 2024'!G107+'3rd FY 2024'!G107+'4th FY 2024'!G107</f>
        <v>5574542.79</v>
      </c>
    </row>
    <row r="107" spans="1:7" x14ac:dyDescent="0.25">
      <c r="A107" s="29" t="s">
        <v>15</v>
      </c>
      <c r="B107" s="29">
        <f t="shared" ref="B107:G107" si="11">SUM(B102:B106)</f>
        <v>0</v>
      </c>
      <c r="C107" s="29">
        <f t="shared" si="11"/>
        <v>0</v>
      </c>
      <c r="D107" s="48">
        <f t="shared" si="11"/>
        <v>75291925.900000006</v>
      </c>
      <c r="E107" s="48">
        <f t="shared" si="11"/>
        <v>55404221.75</v>
      </c>
      <c r="F107" s="48">
        <f t="shared" si="11"/>
        <v>19887704.150000002</v>
      </c>
      <c r="G107" s="48">
        <f t="shared" si="11"/>
        <v>6232675.96</v>
      </c>
    </row>
    <row r="108" spans="1:7" x14ac:dyDescent="0.25">
      <c r="A108" s="31"/>
      <c r="B108" s="31"/>
      <c r="C108" s="31"/>
      <c r="D108" s="50"/>
      <c r="E108" s="50"/>
      <c r="F108" s="50"/>
      <c r="G108" s="50"/>
    </row>
    <row r="109" spans="1:7" ht="13.8" thickBot="1" x14ac:dyDescent="0.3">
      <c r="A109" s="23" t="s">
        <v>31</v>
      </c>
      <c r="B109" s="23"/>
      <c r="C109" s="31"/>
      <c r="D109" s="50"/>
      <c r="E109" s="50"/>
      <c r="F109" s="50"/>
      <c r="G109" s="50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8" thickTop="1" x14ac:dyDescent="0.25">
      <c r="A112" s="25" t="s">
        <v>12</v>
      </c>
      <c r="B112" s="13">
        <f>'4th FY 2024'!B113</f>
        <v>0</v>
      </c>
      <c r="C112" s="13">
        <f>'4th FY 2024'!C113</f>
        <v>0</v>
      </c>
      <c r="D112" s="47">
        <f>'1st FY 2024'!D112+'2nd FY 2024'!D113+'3rd FY 2024'!D113+'4th FY 2024'!D113</f>
        <v>43928</v>
      </c>
      <c r="E112" s="47">
        <f>'1st FY 2024'!E112+'2nd FY 2024'!E113+'3rd FY 2024'!E113+'4th FY 2024'!E113</f>
        <v>24495.05</v>
      </c>
      <c r="F112" s="47">
        <f>'1st FY 2024'!F112+'2nd FY 2024'!F113+'3rd FY 2024'!F113+'4th FY 2024'!F113</f>
        <v>19432.95</v>
      </c>
      <c r="G112" s="47">
        <f>'1st FY 2024'!G112+'2nd FY 2024'!G113+'3rd FY 2024'!G113+'4th FY 2024'!G113</f>
        <v>5052.57</v>
      </c>
    </row>
    <row r="113" spans="1:7" x14ac:dyDescent="0.25">
      <c r="A113" s="25" t="s">
        <v>14</v>
      </c>
      <c r="B113" s="13">
        <f>'4th FY 2024'!B114</f>
        <v>0</v>
      </c>
      <c r="C113" s="13">
        <f>'4th FY 2024'!C114</f>
        <v>0</v>
      </c>
      <c r="D113" s="47">
        <f>'1st FY 2024'!D113+'2nd FY 2024'!D114+'3rd FY 2024'!D114+'4th FY 2024'!D114</f>
        <v>20825779.949999999</v>
      </c>
      <c r="E113" s="47">
        <f>'1st FY 2024'!E113+'2nd FY 2024'!E114+'3rd FY 2024'!E114+'4th FY 2024'!E114</f>
        <v>15276733.800000001</v>
      </c>
      <c r="F113" s="47">
        <f>'1st FY 2024'!F113+'2nd FY 2024'!F114+'3rd FY 2024'!F114+'4th FY 2024'!F114</f>
        <v>5549046.1499999994</v>
      </c>
      <c r="G113" s="47">
        <f>'1st FY 2024'!G113+'2nd FY 2024'!G114+'3rd FY 2024'!G114+'4th FY 2024'!G114</f>
        <v>1803440</v>
      </c>
    </row>
    <row r="114" spans="1:7" x14ac:dyDescent="0.25">
      <c r="A114" s="29" t="s">
        <v>15</v>
      </c>
      <c r="B114" s="29">
        <f t="shared" ref="B114:G114" si="12">SUM(B112:B113)</f>
        <v>0</v>
      </c>
      <c r="C114" s="29">
        <f t="shared" si="12"/>
        <v>0</v>
      </c>
      <c r="D114" s="48">
        <f t="shared" si="12"/>
        <v>20869707.949999999</v>
      </c>
      <c r="E114" s="48">
        <f t="shared" si="12"/>
        <v>15301228.850000001</v>
      </c>
      <c r="F114" s="48">
        <f t="shared" si="12"/>
        <v>5568479.0999999996</v>
      </c>
      <c r="G114" s="48">
        <f t="shared" si="12"/>
        <v>1808492.57</v>
      </c>
    </row>
    <row r="115" spans="1:7" x14ac:dyDescent="0.25">
      <c r="A115" s="25"/>
      <c r="B115" s="25"/>
      <c r="C115" s="25"/>
      <c r="D115" s="50"/>
      <c r="E115" s="50"/>
      <c r="F115" s="50"/>
      <c r="G115" s="50"/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ht="13.8" thickBot="1" x14ac:dyDescent="0.3">
      <c r="A117" s="23" t="s">
        <v>32</v>
      </c>
      <c r="B117" s="23"/>
      <c r="C117" s="31"/>
      <c r="D117" s="50"/>
      <c r="E117" s="50"/>
      <c r="F117" s="50"/>
      <c r="G117" s="50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8" thickTop="1" x14ac:dyDescent="0.25">
      <c r="A120" s="25" t="s">
        <v>12</v>
      </c>
      <c r="B120" s="13">
        <f>'4th FY 2024'!B121</f>
        <v>0</v>
      </c>
      <c r="C120" s="13">
        <f>'4th FY 2024'!C121</f>
        <v>0</v>
      </c>
      <c r="D120" s="47">
        <f>'1st FY 2024'!D120+'2nd FY 2024'!D121+'3rd FY 2024'!D121+'4th FY 2024'!D121</f>
        <v>24999270.399999999</v>
      </c>
      <c r="E120" s="47">
        <f>'1st FY 2024'!E120+'2nd FY 2024'!E121+'3rd FY 2024'!E121+'4th FY 2024'!E121</f>
        <v>17298224.850000001</v>
      </c>
      <c r="F120" s="47">
        <f>'1st FY 2024'!F120+'2nd FY 2024'!F121+'3rd FY 2024'!F121+'4th FY 2024'!F121</f>
        <v>7701045.5500000007</v>
      </c>
      <c r="G120" s="47">
        <f>'1st FY 2024'!G120+'2nd FY 2024'!G121+'3rd FY 2024'!G121+'4th FY 2024'!G121</f>
        <v>2002271.8399999999</v>
      </c>
    </row>
    <row r="121" spans="1:7" x14ac:dyDescent="0.25">
      <c r="A121" s="25" t="s">
        <v>13</v>
      </c>
      <c r="B121" s="13">
        <f>'4th FY 2024'!B122</f>
        <v>0</v>
      </c>
      <c r="C121" s="13">
        <f>'4th FY 2024'!C122</f>
        <v>0</v>
      </c>
      <c r="D121" s="47">
        <f>'1st FY 2024'!D121+'2nd FY 2024'!D122+'3rd FY 2024'!D122+'4th FY 2024'!D122</f>
        <v>6465100</v>
      </c>
      <c r="E121" s="47">
        <f>'1st FY 2024'!E121+'2nd FY 2024'!E122+'3rd FY 2024'!E122+'4th FY 2024'!E122</f>
        <v>4523091.6500000004</v>
      </c>
      <c r="F121" s="47">
        <f>'1st FY 2024'!F121+'2nd FY 2024'!F122+'3rd FY 2024'!F122+'4th FY 2024'!F122</f>
        <v>1942008.35</v>
      </c>
      <c r="G121" s="47">
        <f>'1st FY 2024'!G121+'2nd FY 2024'!G122+'3rd FY 2024'!G122+'4th FY 2024'!G122</f>
        <v>504922.18</v>
      </c>
    </row>
    <row r="122" spans="1:7" x14ac:dyDescent="0.25">
      <c r="A122" s="25" t="s">
        <v>14</v>
      </c>
      <c r="B122" s="13">
        <f>'4th FY 2024'!B123</f>
        <v>0</v>
      </c>
      <c r="C122" s="13">
        <f>'4th FY 2024'!C123</f>
        <v>0</v>
      </c>
      <c r="D122" s="47">
        <f>'1st FY 2024'!D122+'2nd FY 2024'!D123+'3rd FY 2024'!D123+'4th FY 2024'!D123</f>
        <v>20205094.700000003</v>
      </c>
      <c r="E122" s="47">
        <f>'1st FY 2024'!E122+'2nd FY 2024'!E123+'3rd FY 2024'!E123+'4th FY 2024'!E123</f>
        <v>14936774.4</v>
      </c>
      <c r="F122" s="47">
        <f>'1st FY 2024'!F122+'2nd FY 2024'!F123+'3rd FY 2024'!F123+'4th FY 2024'!F123</f>
        <v>5268320.3000000007</v>
      </c>
      <c r="G122" s="47">
        <f>'1st FY 2024'!G122+'2nd FY 2024'!G123+'3rd FY 2024'!G123+'4th FY 2024'!G123</f>
        <v>1712204.1</v>
      </c>
    </row>
    <row r="123" spans="1:7" x14ac:dyDescent="0.25">
      <c r="A123" s="29" t="s">
        <v>15</v>
      </c>
      <c r="B123" s="29">
        <f t="shared" ref="B123:G123" si="13">SUM(B120:B122)</f>
        <v>0</v>
      </c>
      <c r="C123" s="29">
        <f t="shared" si="13"/>
        <v>0</v>
      </c>
      <c r="D123" s="48">
        <f t="shared" si="13"/>
        <v>51669465.100000001</v>
      </c>
      <c r="E123" s="48">
        <f t="shared" si="13"/>
        <v>36758090.899999999</v>
      </c>
      <c r="F123" s="48">
        <f t="shared" si="13"/>
        <v>14911374.200000001</v>
      </c>
      <c r="G123" s="48">
        <f t="shared" si="13"/>
        <v>4219398.12</v>
      </c>
    </row>
    <row r="124" spans="1:7" x14ac:dyDescent="0.25">
      <c r="A124" s="31"/>
      <c r="B124" s="31"/>
      <c r="C124" s="31"/>
      <c r="D124" s="50"/>
      <c r="E124" s="50"/>
      <c r="F124" s="50"/>
      <c r="G124" s="50"/>
    </row>
    <row r="125" spans="1:7" ht="13.8" thickBot="1" x14ac:dyDescent="0.3">
      <c r="A125" s="23" t="s">
        <v>33</v>
      </c>
      <c r="B125" s="23"/>
      <c r="C125" s="31"/>
      <c r="D125" s="50"/>
      <c r="E125" s="50"/>
      <c r="F125" s="50"/>
      <c r="G125" s="50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8" thickTop="1" x14ac:dyDescent="0.25">
      <c r="A128" s="25" t="s">
        <v>12</v>
      </c>
      <c r="B128" s="13">
        <f>'4th FY 2024'!B129</f>
        <v>0</v>
      </c>
      <c r="C128" s="13">
        <f>'4th FY 2024'!C129</f>
        <v>0</v>
      </c>
      <c r="D128" s="47">
        <f>'1st FY 2024'!D128+'2nd FY 2024'!D129+'3rd FY 2024'!D129+'4th FY 2024'!D129</f>
        <v>4300551</v>
      </c>
      <c r="E128" s="47">
        <f>'1st FY 2024'!E128+'2nd FY 2024'!E129+'3rd FY 2024'!E129+'4th FY 2024'!E129</f>
        <v>3043165.55</v>
      </c>
      <c r="F128" s="47">
        <f>'1st FY 2024'!F128+'2nd FY 2024'!F129+'3rd FY 2024'!F129+'4th FY 2024'!F129</f>
        <v>1257385.45</v>
      </c>
      <c r="G128" s="47">
        <f>'1st FY 2024'!G128+'2nd FY 2024'!G129+'3rd FY 2024'!G129+'4th FY 2024'!G129</f>
        <v>326920.21999999997</v>
      </c>
    </row>
    <row r="129" spans="1:7" x14ac:dyDescent="0.25">
      <c r="A129" s="25" t="s">
        <v>13</v>
      </c>
      <c r="B129" s="13">
        <f>'4th FY 2024'!B130</f>
        <v>0</v>
      </c>
      <c r="C129" s="13">
        <f>'4th FY 2024'!C130</f>
        <v>0</v>
      </c>
      <c r="D129" s="47">
        <f>'1st FY 2024'!D129+'2nd FY 2024'!D130+'3rd FY 2024'!D130+'4th FY 2024'!D130</f>
        <v>2501003</v>
      </c>
      <c r="E129" s="47">
        <f>'1st FY 2024'!E129+'2nd FY 2024'!E130+'3rd FY 2024'!E130+'4th FY 2024'!E130</f>
        <v>1750417.95</v>
      </c>
      <c r="F129" s="47">
        <f>'1st FY 2024'!F129+'2nd FY 2024'!F130+'3rd FY 2024'!F130+'4th FY 2024'!F130</f>
        <v>750585.05</v>
      </c>
      <c r="G129" s="47">
        <f>'1st FY 2024'!G129+'2nd FY 2024'!G130+'3rd FY 2024'!G130+'4th FY 2024'!G130</f>
        <v>195152.12</v>
      </c>
    </row>
    <row r="130" spans="1:7" x14ac:dyDescent="0.25">
      <c r="A130" s="25" t="s">
        <v>14</v>
      </c>
      <c r="B130" s="13">
        <f>'4th FY 2024'!B131</f>
        <v>0</v>
      </c>
      <c r="C130" s="13">
        <f>'4th FY 2024'!C131</f>
        <v>0</v>
      </c>
      <c r="D130" s="47">
        <f>'1st FY 2024'!D130+'2nd FY 2024'!D131+'3rd FY 2024'!D131+'4th FY 2024'!D131</f>
        <v>10361611.199999999</v>
      </c>
      <c r="E130" s="47">
        <f>'1st FY 2024'!E130+'2nd FY 2024'!E131+'3rd FY 2024'!E131+'4th FY 2024'!E131</f>
        <v>7584328.7000000002</v>
      </c>
      <c r="F130" s="47">
        <f>'1st FY 2024'!F130+'2nd FY 2024'!F131+'3rd FY 2024'!F131+'4th FY 2024'!F131</f>
        <v>2777282.5</v>
      </c>
      <c r="G130" s="47">
        <f>'1st FY 2024'!G130+'2nd FY 2024'!G131+'3rd FY 2024'!G131+'4th FY 2024'!G131</f>
        <v>902616.81</v>
      </c>
    </row>
    <row r="131" spans="1:7" x14ac:dyDescent="0.25">
      <c r="A131" s="29" t="s">
        <v>15</v>
      </c>
      <c r="B131" s="29">
        <f t="shared" ref="B131:G131" si="14">SUM(B128:B130)</f>
        <v>0</v>
      </c>
      <c r="C131" s="29">
        <f t="shared" si="14"/>
        <v>0</v>
      </c>
      <c r="D131" s="48">
        <f t="shared" si="14"/>
        <v>17163165.199999999</v>
      </c>
      <c r="E131" s="48">
        <f t="shared" si="14"/>
        <v>12377912.199999999</v>
      </c>
      <c r="F131" s="48">
        <f t="shared" si="14"/>
        <v>4785253</v>
      </c>
      <c r="G131" s="48">
        <f t="shared" si="14"/>
        <v>1424689.15</v>
      </c>
    </row>
    <row r="132" spans="1:7" x14ac:dyDescent="0.25">
      <c r="A132" s="31"/>
      <c r="B132" s="31"/>
      <c r="C132" s="31"/>
      <c r="D132" s="50"/>
      <c r="E132" s="50"/>
      <c r="F132" s="50"/>
      <c r="G132" s="50"/>
    </row>
    <row r="133" spans="1:7" ht="13.8" thickBot="1" x14ac:dyDescent="0.3">
      <c r="A133" s="23" t="s">
        <v>34</v>
      </c>
      <c r="B133" s="23"/>
      <c r="C133" s="31"/>
      <c r="D133" s="50"/>
      <c r="E133" s="50"/>
      <c r="F133" s="50"/>
      <c r="G133" s="50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8" thickTop="1" x14ac:dyDescent="0.25">
      <c r="A136" s="25" t="s">
        <v>12</v>
      </c>
      <c r="B136" s="13">
        <f>'4th FY 2024'!B137</f>
        <v>0</v>
      </c>
      <c r="C136" s="13">
        <f>'4th FY 2024'!C137</f>
        <v>0</v>
      </c>
      <c r="D136" s="47">
        <f>'1st FY 2024'!D136+'2nd FY 2024'!D137+'3rd FY 2024'!D137+'4th FY 2024'!D137</f>
        <v>3082814.2</v>
      </c>
      <c r="E136" s="47">
        <f>'1st FY 2024'!E136+'2nd FY 2024'!E137+'3rd FY 2024'!E137+'4th FY 2024'!E137</f>
        <v>2134079.4500000002</v>
      </c>
      <c r="F136" s="47">
        <f>'1st FY 2024'!F136+'2nd FY 2024'!F137+'3rd FY 2024'!F137+'4th FY 2024'!F137</f>
        <v>948734.75</v>
      </c>
      <c r="G136" s="47">
        <f>'1st FY 2024'!G136+'2nd FY 2024'!G137+'3rd FY 2024'!G137+'4th FY 2024'!G137</f>
        <v>246671.03999999998</v>
      </c>
    </row>
    <row r="137" spans="1:7" x14ac:dyDescent="0.25">
      <c r="A137" s="25" t="s">
        <v>13</v>
      </c>
      <c r="B137" s="13">
        <f>'4th FY 2024'!B138</f>
        <v>0</v>
      </c>
      <c r="C137" s="13">
        <f>'4th FY 2024'!C138</f>
        <v>0</v>
      </c>
      <c r="D137" s="47">
        <f>'1st FY 2024'!D137+'2nd FY 2024'!D138+'3rd FY 2024'!D138+'4th FY 2024'!D138</f>
        <v>578491.75</v>
      </c>
      <c r="E137" s="47">
        <f>'1st FY 2024'!E137+'2nd FY 2024'!E138+'3rd FY 2024'!E138+'4th FY 2024'!E138</f>
        <v>419150.15</v>
      </c>
      <c r="F137" s="47">
        <f>'1st FY 2024'!F137+'2nd FY 2024'!F138+'3rd FY 2024'!F138+'4th FY 2024'!F138</f>
        <v>159341.59999999998</v>
      </c>
      <c r="G137" s="47">
        <f>'1st FY 2024'!G137+'2nd FY 2024'!G138+'3rd FY 2024'!G138+'4th FY 2024'!G138</f>
        <v>41428.81</v>
      </c>
    </row>
    <row r="138" spans="1:7" x14ac:dyDescent="0.25">
      <c r="A138" s="25" t="s">
        <v>14</v>
      </c>
      <c r="B138" s="13">
        <f>'4th FY 2024'!B139</f>
        <v>0</v>
      </c>
      <c r="C138" s="13">
        <f>'4th FY 2024'!C139</f>
        <v>0</v>
      </c>
      <c r="D138" s="47">
        <f>'1st FY 2024'!D138+'2nd FY 2024'!D139+'3rd FY 2024'!D139+'4th FY 2024'!D139</f>
        <v>11453141.1</v>
      </c>
      <c r="E138" s="47">
        <f>'1st FY 2024'!E138+'2nd FY 2024'!E139+'3rd FY 2024'!E139+'4th FY 2024'!E139</f>
        <v>8372731.9500000002</v>
      </c>
      <c r="F138" s="47">
        <f>'1st FY 2024'!F138+'2nd FY 2024'!F139+'3rd FY 2024'!F139+'4th FY 2024'!F139</f>
        <v>3080409.1499999994</v>
      </c>
      <c r="G138" s="47">
        <f>'1st FY 2024'!G138+'2nd FY 2024'!G139+'3rd FY 2024'!G139+'4th FY 2024'!G139</f>
        <v>1001132.97</v>
      </c>
    </row>
    <row r="139" spans="1:7" x14ac:dyDescent="0.25">
      <c r="A139" s="29" t="s">
        <v>15</v>
      </c>
      <c r="B139" s="29">
        <f t="shared" ref="B139:G139" si="15">SUM(B136:B138)</f>
        <v>0</v>
      </c>
      <c r="C139" s="29">
        <f t="shared" si="15"/>
        <v>0</v>
      </c>
      <c r="D139" s="48">
        <f t="shared" si="15"/>
        <v>15114447.050000001</v>
      </c>
      <c r="E139" s="48">
        <f t="shared" si="15"/>
        <v>10925961.550000001</v>
      </c>
      <c r="F139" s="48">
        <f t="shared" si="15"/>
        <v>4188485.4999999995</v>
      </c>
      <c r="G139" s="48">
        <f t="shared" si="15"/>
        <v>1289232.8199999998</v>
      </c>
    </row>
    <row r="140" spans="1:7" x14ac:dyDescent="0.25">
      <c r="A140" s="31"/>
      <c r="B140" s="31"/>
      <c r="C140" s="31"/>
      <c r="D140" s="50"/>
      <c r="E140" s="50"/>
      <c r="F140" s="50"/>
      <c r="G140" s="50"/>
    </row>
    <row r="141" spans="1:7" ht="13.8" thickBot="1" x14ac:dyDescent="0.3">
      <c r="A141" s="23" t="s">
        <v>35</v>
      </c>
      <c r="B141" s="23"/>
      <c r="C141" s="31"/>
      <c r="D141" s="50"/>
      <c r="E141" s="50"/>
      <c r="F141" s="50"/>
      <c r="G141" s="50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8" thickTop="1" x14ac:dyDescent="0.25">
      <c r="A144" s="25" t="s">
        <v>13</v>
      </c>
      <c r="B144" s="13">
        <f>'4th FY 2024'!B145</f>
        <v>0</v>
      </c>
      <c r="C144" s="13">
        <f>'4th FY 2024'!C145</f>
        <v>0</v>
      </c>
      <c r="D144" s="47">
        <f>'1st FY 2024'!D144+'2nd FY 2024'!D145+'3rd FY 2024'!D145+'4th FY 2024'!D145</f>
        <v>294230</v>
      </c>
      <c r="E144" s="47">
        <f>'1st FY 2024'!E144+'2nd FY 2024'!E145+'3rd FY 2024'!E145+'4th FY 2024'!E145</f>
        <v>222762.95</v>
      </c>
      <c r="F144" s="47">
        <f>'1st FY 2024'!F144+'2nd FY 2024'!F145+'3rd FY 2024'!F145+'4th FY 2024'!F145</f>
        <v>71467.05</v>
      </c>
      <c r="G144" s="47">
        <f>'1st FY 2024'!G144+'2nd FY 2024'!G145+'3rd FY 2024'!G145+'4th FY 2024'!G145</f>
        <v>18581.47</v>
      </c>
    </row>
    <row r="145" spans="1:7" x14ac:dyDescent="0.25">
      <c r="A145" s="25" t="s">
        <v>14</v>
      </c>
      <c r="B145" s="13">
        <f>'4th FY 2024'!B146</f>
        <v>0</v>
      </c>
      <c r="C145" s="13">
        <f>'4th FY 2024'!C146</f>
        <v>0</v>
      </c>
      <c r="D145" s="47">
        <f>'1st FY 2024'!D145+'2nd FY 2024'!D146+'3rd FY 2024'!D146+'4th FY 2024'!D146</f>
        <v>7427348.2000000002</v>
      </c>
      <c r="E145" s="47">
        <f>'1st FY 2024'!E145+'2nd FY 2024'!E146+'3rd FY 2024'!E146+'4th FY 2024'!E146</f>
        <v>5430360.2999999998</v>
      </c>
      <c r="F145" s="47">
        <f>'1st FY 2024'!F145+'2nd FY 2024'!F146+'3rd FY 2024'!F146+'4th FY 2024'!F146</f>
        <v>1996987.9000000004</v>
      </c>
      <c r="G145" s="47">
        <f>'1st FY 2024'!G145+'2nd FY 2024'!G146+'3rd FY 2024'!G146+'4th FY 2024'!G146</f>
        <v>649021.07000000007</v>
      </c>
    </row>
    <row r="146" spans="1:7" x14ac:dyDescent="0.25">
      <c r="A146" s="29" t="s">
        <v>15</v>
      </c>
      <c r="B146" s="29">
        <f t="shared" ref="B146:G146" si="16">SUM(B144:B145)</f>
        <v>0</v>
      </c>
      <c r="C146" s="29">
        <f t="shared" si="16"/>
        <v>0</v>
      </c>
      <c r="D146" s="48">
        <f t="shared" si="16"/>
        <v>7721578.2000000002</v>
      </c>
      <c r="E146" s="48">
        <f t="shared" si="16"/>
        <v>5653123.25</v>
      </c>
      <c r="F146" s="48">
        <f t="shared" si="16"/>
        <v>2068454.9500000004</v>
      </c>
      <c r="G146" s="48">
        <f t="shared" si="16"/>
        <v>667602.54</v>
      </c>
    </row>
    <row r="147" spans="1:7" x14ac:dyDescent="0.25">
      <c r="A147" s="31"/>
      <c r="B147" s="31"/>
      <c r="C147" s="31"/>
      <c r="D147" s="50"/>
      <c r="E147" s="50"/>
      <c r="F147" s="50"/>
      <c r="G147" s="50"/>
    </row>
    <row r="148" spans="1:7" ht="13.8" thickBot="1" x14ac:dyDescent="0.3">
      <c r="A148" s="23" t="s">
        <v>36</v>
      </c>
      <c r="B148" s="23"/>
      <c r="C148" s="31"/>
      <c r="D148" s="50"/>
      <c r="E148" s="50"/>
      <c r="F148" s="50"/>
      <c r="G148" s="50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8" thickTop="1" x14ac:dyDescent="0.25">
      <c r="A151" s="25" t="s">
        <v>12</v>
      </c>
      <c r="B151" s="13">
        <f>'4th FY 2024'!B152</f>
        <v>0</v>
      </c>
      <c r="C151" s="13">
        <f>'4th FY 2024'!C152</f>
        <v>0</v>
      </c>
      <c r="D151" s="47">
        <f>'1st FY 2024'!D151+'2nd FY 2024'!D152+'3rd FY 2024'!D152+'4th FY 2024'!D152</f>
        <v>4046570.6</v>
      </c>
      <c r="E151" s="47">
        <f>'1st FY 2024'!E151+'2nd FY 2024'!E152+'3rd FY 2024'!E152+'4th FY 2024'!E152</f>
        <v>2802561.55</v>
      </c>
      <c r="F151" s="47">
        <f>'1st FY 2024'!F151+'2nd FY 2024'!F152+'3rd FY 2024'!F152+'4th FY 2024'!F152</f>
        <v>1244009.05</v>
      </c>
      <c r="G151" s="47">
        <f>'1st FY 2024'!G151+'2nd FY 2024'!G152+'3rd FY 2024'!G152+'4th FY 2024'!G152</f>
        <v>323442.36</v>
      </c>
    </row>
    <row r="152" spans="1:7" x14ac:dyDescent="0.25">
      <c r="A152" s="25" t="s">
        <v>13</v>
      </c>
      <c r="B152" s="13">
        <f>'4th FY 2024'!B153</f>
        <v>0</v>
      </c>
      <c r="C152" s="13">
        <f>'4th FY 2024'!C153</f>
        <v>0</v>
      </c>
      <c r="D152" s="47">
        <f>'1st FY 2024'!D152+'2nd FY 2024'!D153+'3rd FY 2024'!D153+'4th FY 2024'!D153</f>
        <v>5590210.8499999996</v>
      </c>
      <c r="E152" s="47">
        <f>'1st FY 2024'!E152+'2nd FY 2024'!E153+'3rd FY 2024'!E153+'4th FY 2024'!E153</f>
        <v>3904317.8</v>
      </c>
      <c r="F152" s="47">
        <f>'1st FY 2024'!F152+'2nd FY 2024'!F153+'3rd FY 2024'!F153+'4th FY 2024'!F153</f>
        <v>1685893.05</v>
      </c>
      <c r="G152" s="47">
        <f>'1st FY 2024'!G152+'2nd FY 2024'!G153+'3rd FY 2024'!G153+'4th FY 2024'!G153</f>
        <v>438332.19</v>
      </c>
    </row>
    <row r="153" spans="1:7" x14ac:dyDescent="0.25">
      <c r="A153" s="25" t="s">
        <v>17</v>
      </c>
      <c r="B153" s="13">
        <f>'4th FY 2024'!B154</f>
        <v>0</v>
      </c>
      <c r="C153" s="13">
        <f>'4th FY 2024'!C154</f>
        <v>0</v>
      </c>
      <c r="D153" s="47">
        <f>'1st FY 2024'!D153+'2nd FY 2024'!D154+'3rd FY 2024'!D154+'4th FY 2024'!D154</f>
        <v>12680095</v>
      </c>
      <c r="E153" s="47">
        <f>'1st FY 2024'!E153+'2nd FY 2024'!E154+'3rd FY 2024'!E154+'4th FY 2024'!E154</f>
        <v>9321595.0999999996</v>
      </c>
      <c r="F153" s="47">
        <f>'1st FY 2024'!F153+'2nd FY 2024'!F154+'3rd FY 2024'!F154+'4th FY 2024'!F154</f>
        <v>3358499.9000000004</v>
      </c>
      <c r="G153" s="47">
        <f>'1st FY 2024'!G153+'2nd FY 2024'!G154+'3rd FY 2024'!G154+'4th FY 2024'!G154</f>
        <v>604529.98</v>
      </c>
    </row>
    <row r="154" spans="1:7" x14ac:dyDescent="0.25">
      <c r="A154" s="25" t="s">
        <v>14</v>
      </c>
      <c r="B154" s="13">
        <f>'4th FY 2024'!B155</f>
        <v>0</v>
      </c>
      <c r="C154" s="13">
        <f>'4th FY 2024'!C155</f>
        <v>0</v>
      </c>
      <c r="D154" s="47">
        <f>'1st FY 2024'!D154+'2nd FY 2024'!D155+'3rd FY 2024'!D155+'4th FY 2024'!D155</f>
        <v>11492550.550000001</v>
      </c>
      <c r="E154" s="47">
        <f>'1st FY 2024'!E154+'2nd FY 2024'!E155+'3rd FY 2024'!E155+'4th FY 2024'!E155</f>
        <v>8171303.2999999998</v>
      </c>
      <c r="F154" s="47">
        <f>'1st FY 2024'!F154+'2nd FY 2024'!F155+'3rd FY 2024'!F155+'4th FY 2024'!F155</f>
        <v>3321247.25</v>
      </c>
      <c r="G154" s="47">
        <f>'1st FY 2024'!G154+'2nd FY 2024'!G155+'3rd FY 2024'!G155+'4th FY 2024'!G155</f>
        <v>1079405.3599999999</v>
      </c>
    </row>
    <row r="155" spans="1:7" x14ac:dyDescent="0.25">
      <c r="A155" s="29" t="s">
        <v>15</v>
      </c>
      <c r="B155" s="29">
        <f t="shared" ref="B155:G155" si="17">SUM(B151:B154)</f>
        <v>0</v>
      </c>
      <c r="C155" s="29">
        <f t="shared" si="17"/>
        <v>0</v>
      </c>
      <c r="D155" s="48">
        <f t="shared" si="17"/>
        <v>33809427</v>
      </c>
      <c r="E155" s="48">
        <f t="shared" si="17"/>
        <v>24199777.75</v>
      </c>
      <c r="F155" s="48">
        <f t="shared" si="17"/>
        <v>9609649.25</v>
      </c>
      <c r="G155" s="48">
        <f t="shared" si="17"/>
        <v>2445709.8899999997</v>
      </c>
    </row>
    <row r="156" spans="1:7" x14ac:dyDescent="0.25">
      <c r="A156" s="25"/>
      <c r="B156" s="25"/>
      <c r="C156" s="25"/>
      <c r="D156" s="50"/>
      <c r="E156" s="50"/>
      <c r="F156" s="50"/>
      <c r="G156" s="50"/>
    </row>
    <row r="157" spans="1:7" ht="13.8" thickBot="1" x14ac:dyDescent="0.3">
      <c r="A157" s="23" t="s">
        <v>37</v>
      </c>
      <c r="B157" s="23"/>
      <c r="C157" s="31"/>
      <c r="D157" s="50"/>
      <c r="E157" s="50"/>
      <c r="F157" s="50"/>
      <c r="G157" s="50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8" thickTop="1" x14ac:dyDescent="0.25">
      <c r="A160" s="25" t="s">
        <v>12</v>
      </c>
      <c r="B160" s="13">
        <f>'4th FY 2024'!B161</f>
        <v>0</v>
      </c>
      <c r="C160" s="13">
        <f>'4th FY 2024'!C161</f>
        <v>0</v>
      </c>
      <c r="D160" s="47">
        <f>'1st FY 2024'!D160+'2nd FY 2024'!D161+'3rd FY 2024'!D161+'4th FY 2024'!D161</f>
        <v>2751289</v>
      </c>
      <c r="E160" s="47">
        <f>'1st FY 2024'!E160+'2nd FY 2024'!E161+'3rd FY 2024'!E161+'4th FY 2024'!E161</f>
        <v>2016424.4500000002</v>
      </c>
      <c r="F160" s="47">
        <f>'1st FY 2024'!F160+'2nd FY 2024'!F161+'3rd FY 2024'!F161+'4th FY 2024'!F161</f>
        <v>734864.54999999993</v>
      </c>
      <c r="G160" s="47">
        <f>'1st FY 2024'!G160+'2nd FY 2024'!G161+'3rd FY 2024'!G161+'4th FY 2024'!G161</f>
        <v>191064.78</v>
      </c>
    </row>
    <row r="161" spans="1:7" x14ac:dyDescent="0.25">
      <c r="A161" s="25" t="s">
        <v>13</v>
      </c>
      <c r="B161" s="13">
        <f>'4th FY 2024'!B162</f>
        <v>0</v>
      </c>
      <c r="C161" s="13">
        <f>'4th FY 2024'!C162</f>
        <v>0</v>
      </c>
      <c r="D161" s="47">
        <f>'1st FY 2024'!D161+'2nd FY 2024'!D162+'3rd FY 2024'!D162+'4th FY 2024'!D162</f>
        <v>1486380</v>
      </c>
      <c r="E161" s="47">
        <f>'1st FY 2024'!E161+'2nd FY 2024'!E162+'3rd FY 2024'!E162+'4th FY 2024'!E162</f>
        <v>1057416.9500000002</v>
      </c>
      <c r="F161" s="47">
        <f>'1st FY 2024'!F161+'2nd FY 2024'!F162+'3rd FY 2024'!F162+'4th FY 2024'!F162</f>
        <v>428963.04999999993</v>
      </c>
      <c r="G161" s="47">
        <f>'1st FY 2024'!G161+'2nd FY 2024'!G162+'3rd FY 2024'!G162+'4th FY 2024'!G162</f>
        <v>111530.39</v>
      </c>
    </row>
    <row r="162" spans="1:7" x14ac:dyDescent="0.25">
      <c r="A162" s="25" t="s">
        <v>17</v>
      </c>
      <c r="B162" s="13">
        <f>'4th FY 2024'!B163</f>
        <v>0</v>
      </c>
      <c r="C162" s="13">
        <f>'4th FY 2024'!C163</f>
        <v>0</v>
      </c>
      <c r="D162" s="47">
        <f>'1st FY 2024'!D162+'2nd FY 2024'!D163+'3rd FY 2024'!D163+'4th FY 2024'!D163</f>
        <v>10417350</v>
      </c>
      <c r="E162" s="47">
        <f>'1st FY 2024'!E162+'2nd FY 2024'!E163+'3rd FY 2024'!E163+'4th FY 2024'!E163</f>
        <v>7840488.0499999998</v>
      </c>
      <c r="F162" s="47">
        <f>'1st FY 2024'!F162+'2nd FY 2024'!F163+'3rd FY 2024'!F163+'4th FY 2024'!F163</f>
        <v>2576861.9500000002</v>
      </c>
      <c r="G162" s="47">
        <f>'1st FY 2024'!G162+'2nd FY 2024'!G163+'3rd FY 2024'!G163+'4th FY 2024'!G163</f>
        <v>463835.15</v>
      </c>
    </row>
    <row r="163" spans="1:7" x14ac:dyDescent="0.25">
      <c r="A163" s="25" t="s">
        <v>14</v>
      </c>
      <c r="B163" s="13">
        <f>'4th FY 2024'!B164</f>
        <v>0</v>
      </c>
      <c r="C163" s="13">
        <f>'4th FY 2024'!C164</f>
        <v>0</v>
      </c>
      <c r="D163" s="47">
        <f>'1st FY 2024'!D163+'2nd FY 2024'!D164+'3rd FY 2024'!D164+'4th FY 2024'!D164</f>
        <v>7524392</v>
      </c>
      <c r="E163" s="47">
        <f>'1st FY 2024'!E163+'2nd FY 2024'!E164+'3rd FY 2024'!E164+'4th FY 2024'!E164</f>
        <v>5408090.2000000002</v>
      </c>
      <c r="F163" s="47">
        <f>'1st FY 2024'!F163+'2nd FY 2024'!F164+'3rd FY 2024'!F164+'4th FY 2024'!F164</f>
        <v>2116301.7999999998</v>
      </c>
      <c r="G163" s="47">
        <f>'1st FY 2024'!G163+'2nd FY 2024'!G164+'3rd FY 2024'!G164+'4th FY 2024'!G164</f>
        <v>687798.09000000008</v>
      </c>
    </row>
    <row r="164" spans="1:7" x14ac:dyDescent="0.25">
      <c r="A164" s="29" t="s">
        <v>15</v>
      </c>
      <c r="B164" s="29">
        <f t="shared" ref="B164:G164" si="18">SUM(B160:B163)</f>
        <v>0</v>
      </c>
      <c r="C164" s="29">
        <f t="shared" si="18"/>
        <v>0</v>
      </c>
      <c r="D164" s="48">
        <f t="shared" si="18"/>
        <v>22179411</v>
      </c>
      <c r="E164" s="48">
        <f t="shared" si="18"/>
        <v>16322419.649999999</v>
      </c>
      <c r="F164" s="48">
        <f t="shared" si="18"/>
        <v>5856991.3499999996</v>
      </c>
      <c r="G164" s="48">
        <f t="shared" si="18"/>
        <v>1454228.4100000001</v>
      </c>
    </row>
    <row r="165" spans="1:7" x14ac:dyDescent="0.25">
      <c r="A165" s="31"/>
      <c r="B165" s="31"/>
      <c r="C165" s="31"/>
      <c r="D165" s="50"/>
      <c r="E165" s="50"/>
      <c r="F165" s="50"/>
      <c r="G165" s="50"/>
    </row>
    <row r="166" spans="1:7" ht="13.8" thickBot="1" x14ac:dyDescent="0.3">
      <c r="A166" s="23" t="s">
        <v>38</v>
      </c>
      <c r="B166" s="23"/>
      <c r="C166" s="31"/>
      <c r="D166" s="50"/>
      <c r="E166" s="50"/>
      <c r="F166" s="50"/>
      <c r="G166" s="50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8" thickTop="1" x14ac:dyDescent="0.25">
      <c r="A169" s="25" t="s">
        <v>12</v>
      </c>
      <c r="B169" s="13">
        <f>'4th FY 2024'!B170</f>
        <v>0</v>
      </c>
      <c r="C169" s="13">
        <f>'4th FY 2024'!C170</f>
        <v>0</v>
      </c>
      <c r="D169" s="47">
        <f>'1st FY 2024'!D169+'2nd FY 2024'!D170+'3rd FY 2024'!D170+'4th FY 2024'!D170</f>
        <v>850871.6</v>
      </c>
      <c r="E169" s="47">
        <f>'1st FY 2024'!E169+'2nd FY 2024'!E170+'3rd FY 2024'!E170+'4th FY 2024'!E170</f>
        <v>651885.89999999991</v>
      </c>
      <c r="F169" s="47">
        <f>'1st FY 2024'!F169+'2nd FY 2024'!F170+'3rd FY 2024'!F170+'4th FY 2024'!F170</f>
        <v>198985.7</v>
      </c>
      <c r="G169" s="47">
        <f>'1st FY 2024'!G169+'2nd FY 2024'!G170+'3rd FY 2024'!G170+'4th FY 2024'!G170</f>
        <v>51736.28</v>
      </c>
    </row>
    <row r="170" spans="1:7" x14ac:dyDescent="0.25">
      <c r="A170" s="25" t="s">
        <v>14</v>
      </c>
      <c r="B170" s="13">
        <f>'4th FY 2024'!B171</f>
        <v>0</v>
      </c>
      <c r="C170" s="13">
        <f>'4th FY 2024'!C171</f>
        <v>0</v>
      </c>
      <c r="D170" s="47">
        <f>'1st FY 2024'!D170+'2nd FY 2024'!D171+'3rd FY 2024'!D171+'4th FY 2024'!D171</f>
        <v>72002297.150000006</v>
      </c>
      <c r="E170" s="47">
        <f>'1st FY 2024'!E170+'2nd FY 2024'!E171+'3rd FY 2024'!E171+'4th FY 2024'!E171</f>
        <v>53150810.099999994</v>
      </c>
      <c r="F170" s="47">
        <f>'1st FY 2024'!F170+'2nd FY 2024'!F171+'3rd FY 2024'!F171+'4th FY 2024'!F171</f>
        <v>18851487.050000001</v>
      </c>
      <c r="G170" s="47">
        <f>'1st FY 2024'!G170+'2nd FY 2024'!G171+'3rd FY 2024'!G171+'4th FY 2024'!G171</f>
        <v>6126733.3000000007</v>
      </c>
    </row>
    <row r="171" spans="1:7" x14ac:dyDescent="0.25">
      <c r="A171" s="29" t="s">
        <v>15</v>
      </c>
      <c r="B171" s="29">
        <f t="shared" ref="B171:G171" si="19">SUM(B169:B170)</f>
        <v>0</v>
      </c>
      <c r="C171" s="29">
        <f t="shared" si="19"/>
        <v>0</v>
      </c>
      <c r="D171" s="48">
        <f t="shared" si="19"/>
        <v>72853168.75</v>
      </c>
      <c r="E171" s="48">
        <f t="shared" si="19"/>
        <v>53802695.999999993</v>
      </c>
      <c r="F171" s="48">
        <f t="shared" si="19"/>
        <v>19050472.75</v>
      </c>
      <c r="G171" s="48">
        <f t="shared" si="19"/>
        <v>6178469.580000001</v>
      </c>
    </row>
    <row r="172" spans="1:7" x14ac:dyDescent="0.25">
      <c r="A172" s="31"/>
      <c r="B172" s="31"/>
      <c r="C172" s="31"/>
      <c r="D172" s="50"/>
      <c r="E172" s="50"/>
      <c r="F172" s="50"/>
      <c r="G172" s="50"/>
    </row>
    <row r="173" spans="1:7" ht="13.8" thickBot="1" x14ac:dyDescent="0.3">
      <c r="A173" s="23" t="s">
        <v>39</v>
      </c>
      <c r="B173" s="23"/>
      <c r="C173" s="31"/>
      <c r="D173" s="50"/>
      <c r="E173" s="50"/>
      <c r="F173" s="50"/>
      <c r="G173" s="50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8" thickTop="1" x14ac:dyDescent="0.25">
      <c r="A176" s="25" t="s">
        <v>12</v>
      </c>
      <c r="B176" s="13">
        <f>'4th FY 2024'!B177</f>
        <v>0</v>
      </c>
      <c r="C176" s="13">
        <f>'4th FY 2024'!C177</f>
        <v>0</v>
      </c>
      <c r="D176" s="47">
        <f>'1st FY 2024'!D176+'2nd FY 2024'!D177+'3rd FY 2024'!D177+'4th FY 2024'!D177</f>
        <v>1477051.05</v>
      </c>
      <c r="E176" s="47">
        <f>'1st FY 2024'!E176+'2nd FY 2024'!E177+'3rd FY 2024'!E177+'4th FY 2024'!E177</f>
        <v>1134343.8999999999</v>
      </c>
      <c r="F176" s="47">
        <f>'1st FY 2024'!F176+'2nd FY 2024'!F177+'3rd FY 2024'!F177+'4th FY 2024'!F177</f>
        <v>342707.15</v>
      </c>
      <c r="G176" s="47">
        <f>'1st FY 2024'!G176+'2nd FY 2024'!G177+'3rd FY 2024'!G177+'4th FY 2024'!G177</f>
        <v>89103.86</v>
      </c>
    </row>
    <row r="177" spans="1:7" x14ac:dyDescent="0.25">
      <c r="A177" s="25" t="s">
        <v>13</v>
      </c>
      <c r="B177" s="13">
        <f>'4th FY 2024'!B178</f>
        <v>0</v>
      </c>
      <c r="C177" s="13">
        <f>'4th FY 2024'!C178</f>
        <v>0</v>
      </c>
      <c r="D177" s="47">
        <f>'1st FY 2024'!D177+'2nd FY 2024'!D178+'3rd FY 2024'!D178+'4th FY 2024'!D178</f>
        <v>407409</v>
      </c>
      <c r="E177" s="47">
        <f>'1st FY 2024'!E177+'2nd FY 2024'!E178+'3rd FY 2024'!E178+'4th FY 2024'!E178</f>
        <v>295201.90000000002</v>
      </c>
      <c r="F177" s="47">
        <f>'1st FY 2024'!F177+'2nd FY 2024'!F178+'3rd FY 2024'!F178+'4th FY 2024'!F178</f>
        <v>112207.1</v>
      </c>
      <c r="G177" s="47">
        <f>'1st FY 2024'!G177+'2nd FY 2024'!G178+'3rd FY 2024'!G178+'4th FY 2024'!G178</f>
        <v>29173.85</v>
      </c>
    </row>
    <row r="178" spans="1:7" x14ac:dyDescent="0.25">
      <c r="A178" s="25" t="s">
        <v>14</v>
      </c>
      <c r="B178" s="13">
        <f>'4th FY 2024'!B179</f>
        <v>0</v>
      </c>
      <c r="C178" s="13">
        <f>'4th FY 2024'!C179</f>
        <v>0</v>
      </c>
      <c r="D178" s="47">
        <f>'1st FY 2024'!D178+'2nd FY 2024'!D179+'3rd FY 2024'!D179+'4th FY 2024'!D179</f>
        <v>35860241.75</v>
      </c>
      <c r="E178" s="47">
        <f>'1st FY 2024'!E178+'2nd FY 2024'!E179+'3rd FY 2024'!E179+'4th FY 2024'!E179</f>
        <v>26555071</v>
      </c>
      <c r="F178" s="47">
        <f>'1st FY 2024'!F178+'2nd FY 2024'!F179+'3rd FY 2024'!F179+'4th FY 2024'!F179</f>
        <v>9305170.75</v>
      </c>
      <c r="G178" s="47">
        <f>'1st FY 2024'!G178+'2nd FY 2024'!G179+'3rd FY 2024'!G179+'4th FY 2024'!G179</f>
        <v>3024180.5</v>
      </c>
    </row>
    <row r="179" spans="1:7" x14ac:dyDescent="0.25">
      <c r="A179" s="29" t="s">
        <v>15</v>
      </c>
      <c r="B179" s="29">
        <f t="shared" ref="B179:G179" si="20">SUM(B176:B178)</f>
        <v>0</v>
      </c>
      <c r="C179" s="29">
        <f t="shared" si="20"/>
        <v>0</v>
      </c>
      <c r="D179" s="48">
        <f t="shared" si="20"/>
        <v>37744701.799999997</v>
      </c>
      <c r="E179" s="48">
        <f t="shared" si="20"/>
        <v>27984616.800000001</v>
      </c>
      <c r="F179" s="48">
        <f t="shared" si="20"/>
        <v>9760085</v>
      </c>
      <c r="G179" s="48">
        <f t="shared" si="20"/>
        <v>3142458.21</v>
      </c>
    </row>
    <row r="180" spans="1:7" x14ac:dyDescent="0.25">
      <c r="A180" s="31"/>
      <c r="B180" s="31"/>
      <c r="C180" s="31"/>
      <c r="D180" s="50"/>
      <c r="E180" s="50"/>
      <c r="F180" s="50"/>
      <c r="G180" s="50"/>
    </row>
    <row r="181" spans="1:7" ht="13.8" thickBot="1" x14ac:dyDescent="0.3">
      <c r="A181" s="23" t="s">
        <v>40</v>
      </c>
      <c r="B181" s="23"/>
      <c r="C181" s="31"/>
      <c r="D181" s="50"/>
      <c r="E181" s="50"/>
      <c r="F181" s="50"/>
      <c r="G181" s="50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8" thickTop="1" x14ac:dyDescent="0.25">
      <c r="A184" s="25" t="s">
        <v>12</v>
      </c>
      <c r="B184" s="13">
        <f>'4th FY 2024'!B185</f>
        <v>0</v>
      </c>
      <c r="C184" s="13">
        <f>'4th FY 2024'!C185</f>
        <v>0</v>
      </c>
      <c r="D184" s="47">
        <f>'1st FY 2024'!D184+'2nd FY 2024'!D185+'3rd FY 2024'!D185+'4th FY 2024'!D185</f>
        <v>3511154</v>
      </c>
      <c r="E184" s="47">
        <f>'1st FY 2024'!E184+'2nd FY 2024'!E185+'3rd FY 2024'!E185+'4th FY 2024'!E185</f>
        <v>2528686.3499999996</v>
      </c>
      <c r="F184" s="47">
        <f>'1st FY 2024'!F184+'2nd FY 2024'!F185+'3rd FY 2024'!F185+'4th FY 2024'!F185</f>
        <v>982467.65000000014</v>
      </c>
      <c r="G184" s="47">
        <f>'1st FY 2024'!G184+'2nd FY 2024'!G185+'3rd FY 2024'!G185+'4th FY 2024'!G185</f>
        <v>255441.59</v>
      </c>
    </row>
    <row r="185" spans="1:7" x14ac:dyDescent="0.25">
      <c r="A185" s="25" t="s">
        <v>13</v>
      </c>
      <c r="B185" s="13">
        <f>'4th FY 2024'!B186</f>
        <v>0</v>
      </c>
      <c r="C185" s="13">
        <f>'4th FY 2024'!C186</f>
        <v>0</v>
      </c>
      <c r="D185" s="47">
        <f>'1st FY 2024'!D185+'2nd FY 2024'!D186+'3rd FY 2024'!D186+'4th FY 2024'!D186</f>
        <v>398006</v>
      </c>
      <c r="E185" s="47">
        <f>'1st FY 2024'!E185+'2nd FY 2024'!E186+'3rd FY 2024'!E186+'4th FY 2024'!E186</f>
        <v>273246.09999999998</v>
      </c>
      <c r="F185" s="47">
        <f>'1st FY 2024'!F185+'2nd FY 2024'!F186+'3rd FY 2024'!F186+'4th FY 2024'!F186</f>
        <v>124759.90000000001</v>
      </c>
      <c r="G185" s="47">
        <f>'1st FY 2024'!G185+'2nd FY 2024'!G186+'3rd FY 2024'!G186+'4th FY 2024'!G186</f>
        <v>32437.57</v>
      </c>
    </row>
    <row r="186" spans="1:7" x14ac:dyDescent="0.25">
      <c r="A186" s="25" t="s">
        <v>17</v>
      </c>
      <c r="B186" s="13">
        <f>'4th FY 2024'!B187</f>
        <v>0</v>
      </c>
      <c r="C186" s="13">
        <f>'4th FY 2024'!C187</f>
        <v>0</v>
      </c>
      <c r="D186" s="47">
        <f>'1st FY 2024'!D186+'2nd FY 2024'!D187+'3rd FY 2024'!D187+'4th FY 2024'!D187</f>
        <v>6323967.25</v>
      </c>
      <c r="E186" s="47">
        <f>'1st FY 2024'!E186+'2nd FY 2024'!E187+'3rd FY 2024'!E187+'4th FY 2024'!E187</f>
        <v>4765206.05</v>
      </c>
      <c r="F186" s="47">
        <f>'1st FY 2024'!F186+'2nd FY 2024'!F187+'3rd FY 2024'!F187+'4th FY 2024'!F187</f>
        <v>1558761.2000000002</v>
      </c>
      <c r="G186" s="47">
        <f>'1st FY 2024'!G186+'2nd FY 2024'!G187+'3rd FY 2024'!G187+'4th FY 2024'!G187</f>
        <v>280577.01</v>
      </c>
    </row>
    <row r="187" spans="1:7" x14ac:dyDescent="0.25">
      <c r="A187" s="25" t="s">
        <v>14</v>
      </c>
      <c r="B187" s="13">
        <f>'4th FY 2024'!B188</f>
        <v>0</v>
      </c>
      <c r="C187" s="13">
        <f>'4th FY 2024'!C188</f>
        <v>0</v>
      </c>
      <c r="D187" s="47">
        <f>'1st FY 2024'!D187+'2nd FY 2024'!D188+'3rd FY 2024'!D188+'4th FY 2024'!D188</f>
        <v>28299609.100000001</v>
      </c>
      <c r="E187" s="47">
        <f>'1st FY 2024'!E187+'2nd FY 2024'!E188+'3rd FY 2024'!E188+'4th FY 2024'!E188</f>
        <v>21257100.899999999</v>
      </c>
      <c r="F187" s="47">
        <f>'1st FY 2024'!F187+'2nd FY 2024'!F188+'3rd FY 2024'!F188+'4th FY 2024'!F188</f>
        <v>7042508.2000000011</v>
      </c>
      <c r="G187" s="47">
        <f>'1st FY 2024'!G187+'2nd FY 2024'!G188+'3rd FY 2024'!G188+'4th FY 2024'!G188</f>
        <v>2288815.17</v>
      </c>
    </row>
    <row r="188" spans="1:7" x14ac:dyDescent="0.25">
      <c r="A188" s="29" t="s">
        <v>15</v>
      </c>
      <c r="B188" s="29">
        <f t="shared" ref="B188:G188" si="21">SUM(B184:B187)</f>
        <v>0</v>
      </c>
      <c r="C188" s="29">
        <f t="shared" si="21"/>
        <v>0</v>
      </c>
      <c r="D188" s="48">
        <f t="shared" si="21"/>
        <v>38532736.350000001</v>
      </c>
      <c r="E188" s="48">
        <f t="shared" si="21"/>
        <v>28824239.399999999</v>
      </c>
      <c r="F188" s="48">
        <f t="shared" si="21"/>
        <v>9708496.9500000011</v>
      </c>
      <c r="G188" s="48">
        <f t="shared" si="21"/>
        <v>2857271.34</v>
      </c>
    </row>
    <row r="189" spans="1:7" x14ac:dyDescent="0.25">
      <c r="A189" s="31"/>
      <c r="B189" s="31"/>
      <c r="C189" s="31"/>
      <c r="D189" s="50"/>
      <c r="E189" s="50"/>
      <c r="F189" s="50"/>
      <c r="G189" s="50"/>
    </row>
    <row r="190" spans="1:7" ht="13.8" thickBot="1" x14ac:dyDescent="0.3">
      <c r="A190" s="23" t="s">
        <v>41</v>
      </c>
      <c r="B190" s="23"/>
      <c r="C190" s="31"/>
      <c r="D190" s="50"/>
      <c r="E190" s="50"/>
      <c r="F190" s="50"/>
      <c r="G190" s="50"/>
    </row>
    <row r="191" spans="1:7" ht="13.8" thickTop="1" x14ac:dyDescent="0.25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8" thickTop="1" x14ac:dyDescent="0.25">
      <c r="A193" s="25" t="s">
        <v>12</v>
      </c>
      <c r="B193" s="13">
        <f>'4th FY 2024'!B194</f>
        <v>0</v>
      </c>
      <c r="C193" s="13">
        <f>'4th FY 2024'!C194</f>
        <v>0</v>
      </c>
      <c r="D193" s="47">
        <f>'1st FY 2024'!D193+'2nd FY 2024'!D194+'3rd FY 2024'!D194+'4th FY 2024'!D194</f>
        <v>4865802</v>
      </c>
      <c r="E193" s="47">
        <f>'1st FY 2024'!E193+'2nd FY 2024'!E194+'3rd FY 2024'!E194+'4th FY 2024'!E194</f>
        <v>3449073.05</v>
      </c>
      <c r="F193" s="47">
        <f>'1st FY 2024'!F193+'2nd FY 2024'!F194+'3rd FY 2024'!F194+'4th FY 2024'!F194</f>
        <v>1416728.95</v>
      </c>
      <c r="G193" s="47">
        <f>'1st FY 2024'!G193+'2nd FY 2024'!G194+'3rd FY 2024'!G194+'4th FY 2024'!G194</f>
        <v>368349.53</v>
      </c>
    </row>
    <row r="194" spans="1:7" x14ac:dyDescent="0.25">
      <c r="A194" s="25" t="s">
        <v>13</v>
      </c>
      <c r="B194" s="13">
        <f>'4th FY 2024'!B195</f>
        <v>0</v>
      </c>
      <c r="C194" s="13">
        <f>'4th FY 2024'!C195</f>
        <v>0</v>
      </c>
      <c r="D194" s="47">
        <f>'1st FY 2024'!D194+'2nd FY 2024'!D195+'3rd FY 2024'!D195+'4th FY 2024'!D195</f>
        <v>2768185</v>
      </c>
      <c r="E194" s="47">
        <f>'1st FY 2024'!E194+'2nd FY 2024'!E195+'3rd FY 2024'!E195+'4th FY 2024'!E195</f>
        <v>1969221.35</v>
      </c>
      <c r="F194" s="47">
        <f>'1st FY 2024'!F194+'2nd FY 2024'!F195+'3rd FY 2024'!F195+'4th FY 2024'!F195</f>
        <v>798963.65</v>
      </c>
      <c r="G194" s="47">
        <f>'1st FY 2024'!G194+'2nd FY 2024'!G195+'3rd FY 2024'!G195+'4th FY 2024'!G195</f>
        <v>207730.55</v>
      </c>
    </row>
    <row r="195" spans="1:7" x14ac:dyDescent="0.25">
      <c r="A195" s="25" t="s">
        <v>17</v>
      </c>
      <c r="B195" s="13">
        <f>'4th FY 2024'!B196</f>
        <v>0</v>
      </c>
      <c r="C195" s="13">
        <f>'4th FY 2024'!C196</f>
        <v>0</v>
      </c>
      <c r="D195" s="47">
        <f>'1st FY 2024'!D195+'2nd FY 2024'!D196+'3rd FY 2024'!D196+'4th FY 2024'!D196</f>
        <v>95227</v>
      </c>
      <c r="E195" s="47">
        <f>'1st FY 2024'!E195+'2nd FY 2024'!E196+'3rd FY 2024'!E196+'4th FY 2024'!E196</f>
        <v>65379.75</v>
      </c>
      <c r="F195" s="47">
        <f>'1st FY 2024'!F195+'2nd FY 2024'!F196+'3rd FY 2024'!F196+'4th FY 2024'!F196</f>
        <v>29847.25</v>
      </c>
      <c r="G195" s="47">
        <f>'1st FY 2024'!G195+'2nd FY 2024'!G196+'3rd FY 2024'!G196+'4th FY 2024'!G196</f>
        <v>5372.51</v>
      </c>
    </row>
    <row r="196" spans="1:7" x14ac:dyDescent="0.25">
      <c r="A196" s="25" t="s">
        <v>14</v>
      </c>
      <c r="B196" s="13">
        <f>'4th FY 2024'!B197</f>
        <v>0</v>
      </c>
      <c r="C196" s="13">
        <f>'4th FY 2024'!C197</f>
        <v>0</v>
      </c>
      <c r="D196" s="47">
        <f>'1st FY 2024'!D196+'2nd FY 2024'!D197+'3rd FY 2024'!D197+'4th FY 2024'!D197</f>
        <v>47144683.049999997</v>
      </c>
      <c r="E196" s="47">
        <f>'1st FY 2024'!E196+'2nd FY 2024'!E197+'3rd FY 2024'!E197+'4th FY 2024'!E197</f>
        <v>34058032.549999997</v>
      </c>
      <c r="F196" s="47">
        <f>'1st FY 2024'!F196+'2nd FY 2024'!F197+'3rd FY 2024'!F197+'4th FY 2024'!F197</f>
        <v>13086650.500000002</v>
      </c>
      <c r="G196" s="47">
        <f>'1st FY 2024'!G196+'2nd FY 2024'!G197+'3rd FY 2024'!G197+'4th FY 2024'!G197</f>
        <v>4253161.42</v>
      </c>
    </row>
    <row r="197" spans="1:7" x14ac:dyDescent="0.25">
      <c r="A197" s="29" t="s">
        <v>15</v>
      </c>
      <c r="B197" s="29">
        <f t="shared" ref="B197:G197" si="22">SUM(B193:B196)</f>
        <v>0</v>
      </c>
      <c r="C197" s="29">
        <f t="shared" si="22"/>
        <v>0</v>
      </c>
      <c r="D197" s="48">
        <f t="shared" si="22"/>
        <v>54873897.049999997</v>
      </c>
      <c r="E197" s="48">
        <f t="shared" si="22"/>
        <v>39541706.699999996</v>
      </c>
      <c r="F197" s="48">
        <f t="shared" si="22"/>
        <v>15332190.350000001</v>
      </c>
      <c r="G197" s="48">
        <f t="shared" si="22"/>
        <v>4834614.01</v>
      </c>
    </row>
    <row r="198" spans="1:7" x14ac:dyDescent="0.25">
      <c r="A198" s="31"/>
      <c r="B198" s="31"/>
      <c r="C198" s="31"/>
      <c r="D198" s="50"/>
      <c r="E198" s="50"/>
      <c r="F198" s="50"/>
      <c r="G198" s="50"/>
    </row>
    <row r="199" spans="1:7" ht="13.8" thickBot="1" x14ac:dyDescent="0.3">
      <c r="A199" s="23" t="s">
        <v>42</v>
      </c>
      <c r="B199" s="23"/>
      <c r="C199" s="31"/>
      <c r="D199" s="50"/>
      <c r="E199" s="50"/>
      <c r="F199" s="50"/>
      <c r="G199" s="50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8" thickTop="1" x14ac:dyDescent="0.25">
      <c r="A202" s="25" t="s">
        <v>12</v>
      </c>
      <c r="B202" s="13">
        <f>'4th FY 2024'!B203</f>
        <v>0</v>
      </c>
      <c r="C202" s="13">
        <f>'4th FY 2024'!C203</f>
        <v>0</v>
      </c>
      <c r="D202" s="47">
        <f>'1st FY 2024'!D202+'2nd FY 2024'!D203+'3rd FY 2024'!D203+'4th FY 2024'!D203</f>
        <v>6513557</v>
      </c>
      <c r="E202" s="47">
        <f>'1st FY 2024'!E202+'2nd FY 2024'!E203+'3rd FY 2024'!E203+'4th FY 2024'!E203</f>
        <v>4642544.6500000004</v>
      </c>
      <c r="F202" s="47">
        <f>'1st FY 2024'!F202+'2nd FY 2024'!F203+'3rd FY 2024'!F203+'4th FY 2024'!F203</f>
        <v>1871012.35</v>
      </c>
      <c r="G202" s="47">
        <f>'1st FY 2024'!G202+'2nd FY 2024'!G203+'3rd FY 2024'!G203+'4th FY 2024'!G203</f>
        <v>486463.21</v>
      </c>
    </row>
    <row r="203" spans="1:7" x14ac:dyDescent="0.25">
      <c r="A203" s="25" t="s">
        <v>13</v>
      </c>
      <c r="B203" s="13">
        <f>'4th FY 2024'!B204</f>
        <v>0</v>
      </c>
      <c r="C203" s="13">
        <f>'4th FY 2024'!C204</f>
        <v>0</v>
      </c>
      <c r="D203" s="47">
        <f>'1st FY 2024'!D203+'2nd FY 2024'!D204+'3rd FY 2024'!D204+'4th FY 2024'!D204</f>
        <v>1248920</v>
      </c>
      <c r="E203" s="47">
        <f>'1st FY 2024'!E203+'2nd FY 2024'!E204+'3rd FY 2024'!E204+'4th FY 2024'!E204</f>
        <v>897211.75</v>
      </c>
      <c r="F203" s="47">
        <f>'1st FY 2024'!F203+'2nd FY 2024'!F204+'3rd FY 2024'!F204+'4th FY 2024'!F204</f>
        <v>351708.25</v>
      </c>
      <c r="G203" s="47">
        <f>'1st FY 2024'!G203+'2nd FY 2024'!G204+'3rd FY 2024'!G204+'4th FY 2024'!G204</f>
        <v>91444.14</v>
      </c>
    </row>
    <row r="204" spans="1:7" x14ac:dyDescent="0.25">
      <c r="A204" s="25" t="s">
        <v>16</v>
      </c>
      <c r="B204" s="13">
        <f>'4th FY 2024'!B205</f>
        <v>0</v>
      </c>
      <c r="C204" s="13">
        <f>'4th FY 2024'!C205</f>
        <v>0</v>
      </c>
      <c r="D204" s="47">
        <f>'1st FY 2024'!D204+'2nd FY 2024'!D205+'3rd FY 2024'!D205+'4th FY 2024'!D205</f>
        <v>366304</v>
      </c>
      <c r="E204" s="47">
        <f>'1st FY 2024'!E204+'2nd FY 2024'!E205+'3rd FY 2024'!E205+'4th FY 2024'!E205</f>
        <v>270645.95</v>
      </c>
      <c r="F204" s="47">
        <f>'1st FY 2024'!F204+'2nd FY 2024'!F205+'3rd FY 2024'!F205+'4th FY 2024'!F205</f>
        <v>95658.05</v>
      </c>
      <c r="G204" s="47">
        <f>'1st FY 2024'!G204+'2nd FY 2024'!G205+'3rd FY 2024'!G205+'4th FY 2024'!G205</f>
        <v>24871.1</v>
      </c>
    </row>
    <row r="205" spans="1:7" x14ac:dyDescent="0.25">
      <c r="A205" s="25" t="s">
        <v>17</v>
      </c>
      <c r="B205" s="13">
        <f>'4th FY 2024'!B206</f>
        <v>0</v>
      </c>
      <c r="C205" s="13">
        <f>'4th FY 2024'!C206</f>
        <v>0</v>
      </c>
      <c r="D205" s="47">
        <f>'1st FY 2024'!D205+'2nd FY 2024'!D206+'3rd FY 2024'!D206+'4th FY 2024'!D206</f>
        <v>3370280</v>
      </c>
      <c r="E205" s="47">
        <f>'1st FY 2024'!E205+'2nd FY 2024'!E206+'3rd FY 2024'!E206+'4th FY 2024'!E206</f>
        <v>2455970.75</v>
      </c>
      <c r="F205" s="47">
        <f>'1st FY 2024'!F205+'2nd FY 2024'!F206+'3rd FY 2024'!F206+'4th FY 2024'!F206</f>
        <v>914309.25</v>
      </c>
      <c r="G205" s="47">
        <f>'1st FY 2024'!G205+'2nd FY 2024'!G206+'3rd FY 2024'!G206+'4th FY 2024'!G206</f>
        <v>164575.66999999998</v>
      </c>
    </row>
    <row r="206" spans="1:7" x14ac:dyDescent="0.25">
      <c r="A206" s="25" t="s">
        <v>14</v>
      </c>
      <c r="B206" s="13">
        <f>'4th FY 2024'!B207</f>
        <v>0</v>
      </c>
      <c r="C206" s="13">
        <f>'4th FY 2024'!C207</f>
        <v>0</v>
      </c>
      <c r="D206" s="47">
        <f>'1st FY 2024'!D206+'2nd FY 2024'!D207+'3rd FY 2024'!D207+'4th FY 2024'!D207</f>
        <v>121875645.34999999</v>
      </c>
      <c r="E206" s="47">
        <f>'1st FY 2024'!E206+'2nd FY 2024'!E207+'3rd FY 2024'!E207+'4th FY 2024'!E207</f>
        <v>90467417.349999994</v>
      </c>
      <c r="F206" s="47">
        <f>'1st FY 2024'!F206+'2nd FY 2024'!F207+'3rd FY 2024'!F207+'4th FY 2024'!F207</f>
        <v>31408228</v>
      </c>
      <c r="G206" s="47">
        <f>'1st FY 2024'!G206+'2nd FY 2024'!G207+'3rd FY 2024'!G207+'4th FY 2024'!G207</f>
        <v>10207674.100000001</v>
      </c>
    </row>
    <row r="207" spans="1:7" x14ac:dyDescent="0.25">
      <c r="A207" s="29" t="s">
        <v>15</v>
      </c>
      <c r="B207" s="29">
        <f t="shared" ref="B207:G207" si="23">SUM(B202:B206)</f>
        <v>0</v>
      </c>
      <c r="C207" s="29">
        <f t="shared" si="23"/>
        <v>0</v>
      </c>
      <c r="D207" s="48">
        <f t="shared" si="23"/>
        <v>133374706.34999999</v>
      </c>
      <c r="E207" s="48">
        <f t="shared" si="23"/>
        <v>98733790.449999988</v>
      </c>
      <c r="F207" s="48">
        <f t="shared" si="23"/>
        <v>34640915.899999999</v>
      </c>
      <c r="G207" s="48">
        <f t="shared" si="23"/>
        <v>10975028.220000001</v>
      </c>
    </row>
    <row r="208" spans="1:7" x14ac:dyDescent="0.25">
      <c r="A208" s="31"/>
      <c r="B208" s="31"/>
      <c r="C208" s="31"/>
      <c r="D208" s="50"/>
      <c r="E208" s="50"/>
      <c r="F208" s="50"/>
      <c r="G208" s="50"/>
    </row>
    <row r="209" spans="1:7" ht="13.8" thickBot="1" x14ac:dyDescent="0.3">
      <c r="A209" s="23" t="s">
        <v>43</v>
      </c>
      <c r="B209" s="23"/>
      <c r="C209" s="31"/>
      <c r="D209" s="50"/>
      <c r="E209" s="50"/>
      <c r="F209" s="50"/>
      <c r="G209" s="50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8" thickTop="1" x14ac:dyDescent="0.25">
      <c r="A212" s="25" t="s">
        <v>12</v>
      </c>
      <c r="B212" s="13">
        <f>'4th FY 2024'!B213</f>
        <v>0</v>
      </c>
      <c r="C212" s="13">
        <f>'4th FY 2024'!C213</f>
        <v>0</v>
      </c>
      <c r="D212" s="47">
        <f>'1st FY 2024'!D212+'2nd FY 2024'!D213+'3rd FY 2024'!D213+'4th FY 2024'!D213</f>
        <v>5216002</v>
      </c>
      <c r="E212" s="47">
        <f>'1st FY 2024'!E212+'2nd FY 2024'!E213+'3rd FY 2024'!E213+'4th FY 2024'!E213</f>
        <v>3667406.75</v>
      </c>
      <c r="F212" s="47">
        <f>'1st FY 2024'!F212+'2nd FY 2024'!F213+'3rd FY 2024'!F213+'4th FY 2024'!F213</f>
        <v>1548595.25</v>
      </c>
      <c r="G212" s="47">
        <f>'1st FY 2024'!G212+'2nd FY 2024'!G213+'3rd FY 2024'!G213+'4th FY 2024'!G213</f>
        <v>402634.77</v>
      </c>
    </row>
    <row r="213" spans="1:7" x14ac:dyDescent="0.25">
      <c r="A213" s="25" t="s">
        <v>13</v>
      </c>
      <c r="B213" s="13">
        <f>'4th FY 2024'!B214</f>
        <v>0</v>
      </c>
      <c r="C213" s="13">
        <f>'4th FY 2024'!C214</f>
        <v>0</v>
      </c>
      <c r="D213" s="47">
        <f>'1st FY 2024'!D213+'2nd FY 2024'!D214+'3rd FY 2024'!D214+'4th FY 2024'!D214</f>
        <v>210216</v>
      </c>
      <c r="E213" s="47">
        <f>'1st FY 2024'!E213+'2nd FY 2024'!E214+'3rd FY 2024'!E214+'4th FY 2024'!E214</f>
        <v>149326.20000000001</v>
      </c>
      <c r="F213" s="47">
        <f>'1st FY 2024'!F213+'2nd FY 2024'!F214+'3rd FY 2024'!F214+'4th FY 2024'!F214</f>
        <v>60889.8</v>
      </c>
      <c r="G213" s="47">
        <f>'1st FY 2024'!G213+'2nd FY 2024'!G214+'3rd FY 2024'!G214+'4th FY 2024'!G214</f>
        <v>15831.35</v>
      </c>
    </row>
    <row r="214" spans="1:7" x14ac:dyDescent="0.25">
      <c r="A214" s="25" t="s">
        <v>16</v>
      </c>
      <c r="B214" s="13">
        <f>'4th FY 2024'!B215</f>
        <v>0</v>
      </c>
      <c r="C214" s="13">
        <f>'4th FY 2024'!C215</f>
        <v>0</v>
      </c>
      <c r="D214" s="47">
        <f>'1st FY 2024'!D214+'2nd FY 2024'!D215+'3rd FY 2024'!D215+'4th FY 2024'!D215</f>
        <v>97971</v>
      </c>
      <c r="E214" s="47">
        <f>'1st FY 2024'!E214+'2nd FY 2024'!E215+'3rd FY 2024'!E215+'4th FY 2024'!E215</f>
        <v>61108</v>
      </c>
      <c r="F214" s="47">
        <f>'1st FY 2024'!F214+'2nd FY 2024'!F215+'3rd FY 2024'!F215+'4th FY 2024'!F215</f>
        <v>36863</v>
      </c>
      <c r="G214" s="47">
        <f>'1st FY 2024'!G214+'2nd FY 2024'!G215+'3rd FY 2024'!G215+'4th FY 2024'!G215</f>
        <v>9584.380000000001</v>
      </c>
    </row>
    <row r="215" spans="1:7" x14ac:dyDescent="0.25">
      <c r="A215" s="25" t="s">
        <v>14</v>
      </c>
      <c r="B215" s="13">
        <f>'4th FY 2024'!B216</f>
        <v>0</v>
      </c>
      <c r="C215" s="13">
        <f>'4th FY 2024'!C216</f>
        <v>0</v>
      </c>
      <c r="D215" s="47">
        <f>'1st FY 2024'!D215+'2nd FY 2024'!D216+'3rd FY 2024'!D216+'4th FY 2024'!D216</f>
        <v>19727107</v>
      </c>
      <c r="E215" s="47">
        <f>'1st FY 2024'!E215+'2nd FY 2024'!E216+'3rd FY 2024'!E216+'4th FY 2024'!E216</f>
        <v>14245798.199999999</v>
      </c>
      <c r="F215" s="47">
        <f>'1st FY 2024'!F215+'2nd FY 2024'!F216+'3rd FY 2024'!F216+'4th FY 2024'!F216</f>
        <v>5481308.7999999998</v>
      </c>
      <c r="G215" s="47">
        <f>'1st FY 2024'!G215+'2nd FY 2024'!G216+'3rd FY 2024'!G216+'4th FY 2024'!G216</f>
        <v>1781425.36</v>
      </c>
    </row>
    <row r="216" spans="1:7" x14ac:dyDescent="0.25">
      <c r="A216" s="29" t="s">
        <v>15</v>
      </c>
      <c r="B216" s="29">
        <f t="shared" ref="B216:G216" si="24">SUM(B212:B215)</f>
        <v>0</v>
      </c>
      <c r="C216" s="29">
        <f t="shared" si="24"/>
        <v>0</v>
      </c>
      <c r="D216" s="48">
        <f t="shared" si="24"/>
        <v>25251296</v>
      </c>
      <c r="E216" s="48">
        <f t="shared" si="24"/>
        <v>18123639.149999999</v>
      </c>
      <c r="F216" s="48">
        <f t="shared" si="24"/>
        <v>7127656.8499999996</v>
      </c>
      <c r="G216" s="48">
        <f t="shared" si="24"/>
        <v>2209475.8600000003</v>
      </c>
    </row>
    <row r="217" spans="1:7" x14ac:dyDescent="0.25">
      <c r="A217" s="31"/>
      <c r="B217" s="31"/>
      <c r="C217" s="31"/>
      <c r="D217" s="50"/>
      <c r="E217" s="50"/>
      <c r="F217" s="50"/>
      <c r="G217" s="50"/>
    </row>
    <row r="218" spans="1:7" ht="13.8" thickBot="1" x14ac:dyDescent="0.3">
      <c r="A218" s="23" t="s">
        <v>44</v>
      </c>
      <c r="B218" s="23"/>
      <c r="C218" s="31"/>
      <c r="D218" s="50"/>
      <c r="E218" s="50"/>
      <c r="F218" s="50"/>
      <c r="G218" s="50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8" thickTop="1" x14ac:dyDescent="0.25">
      <c r="A221" s="25" t="s">
        <v>12</v>
      </c>
      <c r="B221" s="13">
        <f>'4th FY 2024'!B222</f>
        <v>0</v>
      </c>
      <c r="C221" s="13">
        <f>'4th FY 2024'!C222</f>
        <v>0</v>
      </c>
      <c r="D221" s="47">
        <f>'1st FY 2024'!D221+'2nd FY 2024'!D222+'3rd FY 2024'!D222+'4th FY 2024'!D222</f>
        <v>678902</v>
      </c>
      <c r="E221" s="47">
        <f>'1st FY 2024'!E221+'2nd FY 2024'!E222+'3rd FY 2024'!E222+'4th FY 2024'!E222</f>
        <v>512046.15</v>
      </c>
      <c r="F221" s="47">
        <f>'1st FY 2024'!F221+'2nd FY 2024'!F222+'3rd FY 2024'!F222+'4th FY 2024'!F222</f>
        <v>166855.84999999998</v>
      </c>
      <c r="G221" s="47">
        <f>'1st FY 2024'!G221+'2nd FY 2024'!G222+'3rd FY 2024'!G222+'4th FY 2024'!G222</f>
        <v>43382.520000000004</v>
      </c>
    </row>
    <row r="222" spans="1:7" x14ac:dyDescent="0.25">
      <c r="A222" s="25" t="s">
        <v>13</v>
      </c>
      <c r="B222" s="13">
        <f>'4th FY 2024'!B223</f>
        <v>0</v>
      </c>
      <c r="C222" s="13">
        <f>'4th FY 2024'!C223</f>
        <v>0</v>
      </c>
      <c r="D222" s="47">
        <f>'1st FY 2024'!D222+'2nd FY 2024'!D223+'3rd FY 2024'!D223+'4th FY 2024'!D223</f>
        <v>682437</v>
      </c>
      <c r="E222" s="47">
        <f>'1st FY 2024'!E222+'2nd FY 2024'!E223+'3rd FY 2024'!E223+'4th FY 2024'!E223</f>
        <v>465789.30000000005</v>
      </c>
      <c r="F222" s="47">
        <f>'1st FY 2024'!F222+'2nd FY 2024'!F223+'3rd FY 2024'!F223+'4th FY 2024'!F223</f>
        <v>216647.69999999998</v>
      </c>
      <c r="G222" s="47">
        <f>'1st FY 2024'!G222+'2nd FY 2024'!G223+'3rd FY 2024'!G223+'4th FY 2024'!G223</f>
        <v>56328.399999999994</v>
      </c>
    </row>
    <row r="223" spans="1:7" x14ac:dyDescent="0.25">
      <c r="A223" s="29" t="s">
        <v>15</v>
      </c>
      <c r="B223" s="29">
        <f t="shared" ref="B223:G223" si="25">SUM(B221:B222)</f>
        <v>0</v>
      </c>
      <c r="C223" s="29">
        <f t="shared" si="25"/>
        <v>0</v>
      </c>
      <c r="D223" s="48">
        <f t="shared" si="25"/>
        <v>1361339</v>
      </c>
      <c r="E223" s="48">
        <f t="shared" si="25"/>
        <v>977835.45000000007</v>
      </c>
      <c r="F223" s="48">
        <f t="shared" si="25"/>
        <v>383503.54999999993</v>
      </c>
      <c r="G223" s="48">
        <f t="shared" si="25"/>
        <v>99710.92</v>
      </c>
    </row>
    <row r="224" spans="1:7" x14ac:dyDescent="0.25">
      <c r="A224" s="31"/>
      <c r="B224" s="31"/>
      <c r="C224" s="31"/>
      <c r="D224" s="50"/>
      <c r="E224" s="50"/>
      <c r="F224" s="50"/>
      <c r="G224" s="50"/>
    </row>
    <row r="225" spans="1:7" ht="13.8" thickBot="1" x14ac:dyDescent="0.3">
      <c r="A225" s="23" t="s">
        <v>45</v>
      </c>
      <c r="B225" s="23"/>
      <c r="C225" s="31"/>
      <c r="D225" s="50"/>
      <c r="E225" s="50"/>
      <c r="F225" s="50"/>
      <c r="G225" s="50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8" thickTop="1" x14ac:dyDescent="0.25">
      <c r="A228" s="25" t="s">
        <v>12</v>
      </c>
      <c r="B228" s="13">
        <f>'4th FY 2024'!B229</f>
        <v>0</v>
      </c>
      <c r="C228" s="13">
        <f>'4th FY 2024'!C229</f>
        <v>0</v>
      </c>
      <c r="D228" s="47">
        <f>'1st FY 2024'!D228+'2nd FY 2024'!D229+'3rd FY 2024'!D229+'4th FY 2024'!D229</f>
        <v>11941205</v>
      </c>
      <c r="E228" s="47">
        <f>'1st FY 2024'!E228+'2nd FY 2024'!E229+'3rd FY 2024'!E229+'4th FY 2024'!E229</f>
        <v>8728269.8000000007</v>
      </c>
      <c r="F228" s="47">
        <f>'1st FY 2024'!F228+'2nd FY 2024'!F229+'3rd FY 2024'!F229+'4th FY 2024'!F229</f>
        <v>3212935.2</v>
      </c>
      <c r="G228" s="47">
        <f>'1st FY 2024'!G228+'2nd FY 2024'!G229+'3rd FY 2024'!G229+'4th FY 2024'!G229</f>
        <v>835363.15999999992</v>
      </c>
    </row>
    <row r="229" spans="1:7" x14ac:dyDescent="0.25">
      <c r="A229" s="25" t="s">
        <v>13</v>
      </c>
      <c r="B229" s="13">
        <f>'4th FY 2024'!B230</f>
        <v>0</v>
      </c>
      <c r="C229" s="13">
        <f>'4th FY 2024'!C230</f>
        <v>0</v>
      </c>
      <c r="D229" s="47">
        <f>'1st FY 2024'!D229+'2nd FY 2024'!D230+'3rd FY 2024'!D230+'4th FY 2024'!D230</f>
        <v>5862193</v>
      </c>
      <c r="E229" s="47">
        <f>'1st FY 2024'!E229+'2nd FY 2024'!E230+'3rd FY 2024'!E230+'4th FY 2024'!E230</f>
        <v>4178873.95</v>
      </c>
      <c r="F229" s="47">
        <f>'1st FY 2024'!F229+'2nd FY 2024'!F230+'3rd FY 2024'!F230+'4th FY 2024'!F230</f>
        <v>1683319.0499999998</v>
      </c>
      <c r="G229" s="47">
        <f>'1st FY 2024'!G229+'2nd FY 2024'!G230+'3rd FY 2024'!G230+'4th FY 2024'!G230</f>
        <v>437662.94999999995</v>
      </c>
    </row>
    <row r="230" spans="1:7" x14ac:dyDescent="0.25">
      <c r="A230" s="25" t="s">
        <v>16</v>
      </c>
      <c r="B230" s="13">
        <f>'4th FY 2024'!B231</f>
        <v>0</v>
      </c>
      <c r="C230" s="13">
        <f>'4th FY 2024'!C231</f>
        <v>0</v>
      </c>
      <c r="D230" s="47">
        <f>'1st FY 2024'!D230+'2nd FY 2024'!D231+'3rd FY 2024'!D231+'4th FY 2024'!D231</f>
        <v>26169</v>
      </c>
      <c r="E230" s="47">
        <f>'1st FY 2024'!E230+'2nd FY 2024'!E231+'3rd FY 2024'!E231+'4th FY 2024'!E231</f>
        <v>18950.400000000001</v>
      </c>
      <c r="F230" s="47">
        <f>'1st FY 2024'!F230+'2nd FY 2024'!F231+'3rd FY 2024'!F231+'4th FY 2024'!F231</f>
        <v>7218.6</v>
      </c>
      <c r="G230" s="47">
        <f>'1st FY 2024'!G230+'2nd FY 2024'!G231+'3rd FY 2024'!G231+'4th FY 2024'!G231</f>
        <v>1876.8400000000001</v>
      </c>
    </row>
    <row r="231" spans="1:7" x14ac:dyDescent="0.25">
      <c r="A231" s="25" t="s">
        <v>17</v>
      </c>
      <c r="B231" s="13">
        <f>'4th FY 2024'!B232</f>
        <v>0</v>
      </c>
      <c r="C231" s="13">
        <f>'4th FY 2024'!C232</f>
        <v>0</v>
      </c>
      <c r="D231" s="47">
        <f>'1st FY 2024'!D231+'2nd FY 2024'!D232+'3rd FY 2024'!D232+'4th FY 2024'!D232</f>
        <v>4368063</v>
      </c>
      <c r="E231" s="47">
        <f>'1st FY 2024'!E231+'2nd FY 2024'!E232+'3rd FY 2024'!E232+'4th FY 2024'!E232</f>
        <v>3146189.5</v>
      </c>
      <c r="F231" s="47">
        <f>'1st FY 2024'!F231+'2nd FY 2024'!F232+'3rd FY 2024'!F232+'4th FY 2024'!F232</f>
        <v>1221873.5</v>
      </c>
      <c r="G231" s="47">
        <f>'1st FY 2024'!G231+'2nd FY 2024'!G232+'3rd FY 2024'!G232+'4th FY 2024'!G232</f>
        <v>219937.22999999998</v>
      </c>
    </row>
    <row r="232" spans="1:7" x14ac:dyDescent="0.25">
      <c r="A232" s="25" t="s">
        <v>14</v>
      </c>
      <c r="B232" s="13">
        <f>'4th FY 2024'!B233</f>
        <v>0</v>
      </c>
      <c r="C232" s="13">
        <f>'4th FY 2024'!C233</f>
        <v>0</v>
      </c>
      <c r="D232" s="47">
        <f>'1st FY 2024'!D232+'2nd FY 2024'!D233+'3rd FY 2024'!D233+'4th FY 2024'!D233</f>
        <v>79599866.400000006</v>
      </c>
      <c r="E232" s="47">
        <f>'1st FY 2024'!E232+'2nd FY 2024'!E233+'3rd FY 2024'!E233+'4th FY 2024'!E233</f>
        <v>58549924.25</v>
      </c>
      <c r="F232" s="47">
        <f>'1st FY 2024'!F232+'2nd FY 2024'!F233+'3rd FY 2024'!F233+'4th FY 2024'!F233</f>
        <v>21049942.149999999</v>
      </c>
      <c r="G232" s="47">
        <f>'1st FY 2024'!G232+'2nd FY 2024'!G233+'3rd FY 2024'!G233+'4th FY 2024'!G233</f>
        <v>6841231.2000000002</v>
      </c>
    </row>
    <row r="233" spans="1:7" x14ac:dyDescent="0.25">
      <c r="A233" s="29" t="s">
        <v>15</v>
      </c>
      <c r="B233" s="29">
        <f t="shared" ref="B233:G233" si="26">SUM(B228:B232)</f>
        <v>0</v>
      </c>
      <c r="C233" s="29">
        <f t="shared" si="26"/>
        <v>0</v>
      </c>
      <c r="D233" s="48">
        <f t="shared" si="26"/>
        <v>101797496.40000001</v>
      </c>
      <c r="E233" s="48">
        <f t="shared" si="26"/>
        <v>74622207.900000006</v>
      </c>
      <c r="F233" s="48">
        <f t="shared" si="26"/>
        <v>27175288.5</v>
      </c>
      <c r="G233" s="48">
        <f t="shared" si="26"/>
        <v>8336071.3799999999</v>
      </c>
    </row>
    <row r="234" spans="1:7" x14ac:dyDescent="0.25">
      <c r="A234" s="31"/>
      <c r="B234" s="31"/>
      <c r="C234" s="31"/>
      <c r="D234" s="50"/>
      <c r="E234" s="50"/>
      <c r="F234" s="50"/>
      <c r="G234" s="50"/>
    </row>
    <row r="235" spans="1:7" ht="13.8" thickBot="1" x14ac:dyDescent="0.3">
      <c r="A235" s="23" t="s">
        <v>46</v>
      </c>
      <c r="B235" s="23"/>
      <c r="C235" s="31"/>
      <c r="D235" s="50"/>
      <c r="E235" s="50"/>
      <c r="F235" s="50"/>
      <c r="G235" s="50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8" thickTop="1" x14ac:dyDescent="0.25">
      <c r="A238" s="25" t="s">
        <v>12</v>
      </c>
      <c r="B238" s="13">
        <f>'4th FY 2024'!B239</f>
        <v>0</v>
      </c>
      <c r="C238" s="13">
        <f>'4th FY 2024'!C239</f>
        <v>0</v>
      </c>
      <c r="D238" s="47">
        <f>'1st FY 2024'!D238+'2nd FY 2024'!D239+'3rd FY 2024'!D239+'4th FY 2024'!D239</f>
        <v>1803614</v>
      </c>
      <c r="E238" s="47">
        <f>'1st FY 2024'!E238+'2nd FY 2024'!E239+'3rd FY 2024'!E239+'4th FY 2024'!E239</f>
        <v>1252627.6000000001</v>
      </c>
      <c r="F238" s="47">
        <f>'1st FY 2024'!F238+'2nd FY 2024'!F239+'3rd FY 2024'!F239+'4th FY 2024'!F239</f>
        <v>550986.4</v>
      </c>
      <c r="G238" s="47">
        <f>'1st FY 2024'!G238+'2nd FY 2024'!G239+'3rd FY 2024'!G239+'4th FY 2024'!G239</f>
        <v>143256.46000000002</v>
      </c>
    </row>
    <row r="239" spans="1:7" x14ac:dyDescent="0.25">
      <c r="A239" s="25" t="s">
        <v>13</v>
      </c>
      <c r="B239" s="13">
        <f>'4th FY 2024'!B240</f>
        <v>0</v>
      </c>
      <c r="C239" s="13">
        <f>'4th FY 2024'!C240</f>
        <v>0</v>
      </c>
      <c r="D239" s="47">
        <f>'1st FY 2024'!D239+'2nd FY 2024'!D240+'3rd FY 2024'!D240+'4th FY 2024'!D240</f>
        <v>352902</v>
      </c>
      <c r="E239" s="47">
        <f>'1st FY 2024'!E239+'2nd FY 2024'!E240+'3rd FY 2024'!E240+'4th FY 2024'!E240</f>
        <v>213157.8</v>
      </c>
      <c r="F239" s="47">
        <f>'1st FY 2024'!F239+'2nd FY 2024'!F240+'3rd FY 2024'!F240+'4th FY 2024'!F240</f>
        <v>139744.20000000001</v>
      </c>
      <c r="G239" s="47">
        <f>'1st FY 2024'!G239+'2nd FY 2024'!G240+'3rd FY 2024'!G240+'4th FY 2024'!G240</f>
        <v>36333.49</v>
      </c>
    </row>
    <row r="240" spans="1:7" x14ac:dyDescent="0.25">
      <c r="A240" s="25" t="s">
        <v>14</v>
      </c>
      <c r="B240" s="13">
        <f>'4th FY 2024'!B241</f>
        <v>0</v>
      </c>
      <c r="C240" s="13">
        <f>'4th FY 2024'!C241</f>
        <v>0</v>
      </c>
      <c r="D240" s="47">
        <f>'1st FY 2024'!D240+'2nd FY 2024'!D241+'3rd FY 2024'!D241+'4th FY 2024'!D241</f>
        <v>43104668.600000001</v>
      </c>
      <c r="E240" s="47">
        <f>'1st FY 2024'!E240+'2nd FY 2024'!E241+'3rd FY 2024'!E241+'4th FY 2024'!E241</f>
        <v>31903705.800000001</v>
      </c>
      <c r="F240" s="47">
        <f>'1st FY 2024'!F240+'2nd FY 2024'!F241+'3rd FY 2024'!F241+'4th FY 2024'!F241</f>
        <v>11200962.800000001</v>
      </c>
      <c r="G240" s="47">
        <f>'1st FY 2024'!G240+'2nd FY 2024'!G241+'3rd FY 2024'!G241+'4th FY 2024'!G241</f>
        <v>3640312.91</v>
      </c>
    </row>
    <row r="241" spans="1:7" x14ac:dyDescent="0.25">
      <c r="A241" s="29" t="s">
        <v>15</v>
      </c>
      <c r="B241" s="29">
        <f t="shared" ref="B241:G241" si="27">SUM(B238:B240)</f>
        <v>0</v>
      </c>
      <c r="C241" s="29">
        <f t="shared" si="27"/>
        <v>0</v>
      </c>
      <c r="D241" s="48">
        <f t="shared" si="27"/>
        <v>45261184.600000001</v>
      </c>
      <c r="E241" s="48">
        <f t="shared" si="27"/>
        <v>33369491.199999999</v>
      </c>
      <c r="F241" s="48">
        <f t="shared" si="27"/>
        <v>11891693.4</v>
      </c>
      <c r="G241" s="48">
        <f t="shared" si="27"/>
        <v>3819902.8600000003</v>
      </c>
    </row>
    <row r="242" spans="1:7" x14ac:dyDescent="0.25">
      <c r="A242" s="31"/>
      <c r="B242" s="31"/>
      <c r="C242" s="31"/>
      <c r="D242" s="50"/>
      <c r="E242" s="50"/>
      <c r="F242" s="50"/>
      <c r="G242" s="50"/>
    </row>
    <row r="243" spans="1:7" ht="13.8" thickBot="1" x14ac:dyDescent="0.3">
      <c r="A243" s="23" t="s">
        <v>47</v>
      </c>
      <c r="B243" s="23"/>
      <c r="C243" s="31"/>
      <c r="D243" s="50"/>
      <c r="E243" s="50"/>
      <c r="F243" s="50"/>
      <c r="G243" s="50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8" thickTop="1" x14ac:dyDescent="0.25">
      <c r="A246" s="25" t="s">
        <v>12</v>
      </c>
      <c r="B246" s="13">
        <f>'4th FY 2024'!B247</f>
        <v>0</v>
      </c>
      <c r="C246" s="13">
        <f>'4th FY 2024'!C247</f>
        <v>0</v>
      </c>
      <c r="D246" s="47">
        <f>'1st FY 2024'!D246+'2nd FY 2024'!D247+'3rd FY 2024'!D247+'4th FY 2024'!D247</f>
        <v>1725852</v>
      </c>
      <c r="E246" s="47">
        <f>'1st FY 2024'!E246+'2nd FY 2024'!E247+'3rd FY 2024'!E247+'4th FY 2024'!E247</f>
        <v>1237148.2999999998</v>
      </c>
      <c r="F246" s="47">
        <f>'1st FY 2024'!F246+'2nd FY 2024'!F247+'3rd FY 2024'!F247+'4th FY 2024'!F247</f>
        <v>488703.70000000007</v>
      </c>
      <c r="G246" s="47">
        <f>'1st FY 2024'!G246+'2nd FY 2024'!G247+'3rd FY 2024'!G247+'4th FY 2024'!G247</f>
        <v>127062.95999999999</v>
      </c>
    </row>
    <row r="247" spans="1:7" x14ac:dyDescent="0.25">
      <c r="A247" s="25" t="s">
        <v>13</v>
      </c>
      <c r="B247" s="13">
        <f>'4th FY 2024'!B248</f>
        <v>0</v>
      </c>
      <c r="C247" s="13">
        <f>'4th FY 2024'!C248</f>
        <v>0</v>
      </c>
      <c r="D247" s="47">
        <f>'1st FY 2024'!D247+'2nd FY 2024'!D248+'3rd FY 2024'!D248+'4th FY 2024'!D248</f>
        <v>373390.19999999995</v>
      </c>
      <c r="E247" s="47">
        <f>'1st FY 2024'!E247+'2nd FY 2024'!E248+'3rd FY 2024'!E248+'4th FY 2024'!E248</f>
        <v>269032.19999999995</v>
      </c>
      <c r="F247" s="47">
        <f>'1st FY 2024'!F247+'2nd FY 2024'!F248+'3rd FY 2024'!F248+'4th FY 2024'!F248</f>
        <v>104358</v>
      </c>
      <c r="G247" s="47">
        <f>'1st FY 2024'!G247+'2nd FY 2024'!G248+'3rd FY 2024'!G248+'4th FY 2024'!G248</f>
        <v>27133.08</v>
      </c>
    </row>
    <row r="248" spans="1:7" x14ac:dyDescent="0.25">
      <c r="A248" s="25" t="s">
        <v>14</v>
      </c>
      <c r="B248" s="13">
        <f>'4th FY 2024'!B249</f>
        <v>0</v>
      </c>
      <c r="C248" s="13">
        <f>'4th FY 2024'!C249</f>
        <v>0</v>
      </c>
      <c r="D248" s="47">
        <f>'1st FY 2024'!D248+'2nd FY 2024'!D249+'3rd FY 2024'!D249+'4th FY 2024'!D249</f>
        <v>75488885.349999994</v>
      </c>
      <c r="E248" s="47">
        <f>'1st FY 2024'!E248+'2nd FY 2024'!E249+'3rd FY 2024'!E249+'4th FY 2024'!E249</f>
        <v>56359485.799999997</v>
      </c>
      <c r="F248" s="47">
        <f>'1st FY 2024'!F248+'2nd FY 2024'!F249+'3rd FY 2024'!F249+'4th FY 2024'!F249</f>
        <v>19129399.549999997</v>
      </c>
      <c r="G248" s="47">
        <f>'1st FY 2024'!G248+'2nd FY 2024'!G249+'3rd FY 2024'!G249+'4th FY 2024'!G249</f>
        <v>6217054.8499999996</v>
      </c>
    </row>
    <row r="249" spans="1:7" x14ac:dyDescent="0.25">
      <c r="A249" s="29" t="s">
        <v>15</v>
      </c>
      <c r="B249" s="29">
        <f t="shared" ref="B249:G249" si="28">SUM(B246:B248)</f>
        <v>0</v>
      </c>
      <c r="C249" s="29">
        <f t="shared" si="28"/>
        <v>0</v>
      </c>
      <c r="D249" s="48">
        <f t="shared" si="28"/>
        <v>77588127.549999997</v>
      </c>
      <c r="E249" s="48">
        <f t="shared" si="28"/>
        <v>57865666.299999997</v>
      </c>
      <c r="F249" s="48">
        <f t="shared" si="28"/>
        <v>19722461.249999996</v>
      </c>
      <c r="G249" s="48">
        <f t="shared" si="28"/>
        <v>6371250.8899999997</v>
      </c>
    </row>
    <row r="250" spans="1:7" x14ac:dyDescent="0.25">
      <c r="A250" s="31"/>
      <c r="B250" s="31"/>
      <c r="C250" s="31"/>
      <c r="D250" s="50"/>
      <c r="E250" s="50"/>
      <c r="F250" s="50"/>
      <c r="G250" s="50"/>
    </row>
    <row r="251" spans="1:7" ht="13.8" thickBot="1" x14ac:dyDescent="0.3">
      <c r="A251" s="23" t="s">
        <v>48</v>
      </c>
      <c r="B251" s="23"/>
      <c r="C251" s="31"/>
      <c r="D251" s="50"/>
      <c r="E251" s="50"/>
      <c r="F251" s="50"/>
      <c r="G251" s="50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8" thickTop="1" x14ac:dyDescent="0.25">
      <c r="A254" s="25" t="s">
        <v>12</v>
      </c>
      <c r="B254" s="13">
        <f>'4th FY 2024'!B255</f>
        <v>0</v>
      </c>
      <c r="C254" s="13">
        <f>'4th FY 2024'!C255</f>
        <v>0</v>
      </c>
      <c r="D254" s="47">
        <f>'1st FY 2024'!D254+'2nd FY 2024'!D255+'3rd FY 2024'!D255+'4th FY 2024'!D255</f>
        <v>967569</v>
      </c>
      <c r="E254" s="47">
        <f>'1st FY 2024'!E254+'2nd FY 2024'!E255+'3rd FY 2024'!E255+'4th FY 2024'!E255</f>
        <v>647591.55000000005</v>
      </c>
      <c r="F254" s="47">
        <f>'1st FY 2024'!F254+'2nd FY 2024'!F255+'3rd FY 2024'!F255+'4th FY 2024'!F255</f>
        <v>319977.45</v>
      </c>
      <c r="G254" s="47">
        <f>'1st FY 2024'!G254+'2nd FY 2024'!G255+'3rd FY 2024'!G255+'4th FY 2024'!G255</f>
        <v>83194.14</v>
      </c>
    </row>
    <row r="255" spans="1:7" x14ac:dyDescent="0.25">
      <c r="A255" s="25" t="s">
        <v>13</v>
      </c>
      <c r="B255" s="13">
        <f>'4th FY 2024'!B256</f>
        <v>0</v>
      </c>
      <c r="C255" s="13">
        <f>'4th FY 2024'!C256</f>
        <v>0</v>
      </c>
      <c r="D255" s="47">
        <f>'1st FY 2024'!D255+'2nd FY 2024'!D256+'3rd FY 2024'!D256+'4th FY 2024'!D256</f>
        <v>391210</v>
      </c>
      <c r="E255" s="47">
        <f>'1st FY 2024'!E255+'2nd FY 2024'!E256+'3rd FY 2024'!E256+'4th FY 2024'!E256</f>
        <v>269280.45</v>
      </c>
      <c r="F255" s="47">
        <f>'1st FY 2024'!F255+'2nd FY 2024'!F256+'3rd FY 2024'!F256+'4th FY 2024'!F256</f>
        <v>121929.55</v>
      </c>
      <c r="G255" s="47">
        <f>'1st FY 2024'!G255+'2nd FY 2024'!G256+'3rd FY 2024'!G256+'4th FY 2024'!G256</f>
        <v>31701.68</v>
      </c>
    </row>
    <row r="256" spans="1:7" x14ac:dyDescent="0.25">
      <c r="A256" s="25" t="s">
        <v>14</v>
      </c>
      <c r="B256" s="13">
        <f>'4th FY 2024'!B257</f>
        <v>0</v>
      </c>
      <c r="C256" s="13">
        <f>'4th FY 2024'!C257</f>
        <v>0</v>
      </c>
      <c r="D256" s="47">
        <f>'1st FY 2024'!D256+'2nd FY 2024'!D257+'3rd FY 2024'!D257+'4th FY 2024'!D257</f>
        <v>9921324.6999999993</v>
      </c>
      <c r="E256" s="47">
        <f>'1st FY 2024'!E256+'2nd FY 2024'!E257+'3rd FY 2024'!E257+'4th FY 2024'!E257</f>
        <v>7218970.5499999998</v>
      </c>
      <c r="F256" s="47">
        <f>'1st FY 2024'!F256+'2nd FY 2024'!F257+'3rd FY 2024'!F257+'4th FY 2024'!F257</f>
        <v>2702354.1500000004</v>
      </c>
      <c r="G256" s="47">
        <f>'1st FY 2024'!G256+'2nd FY 2024'!G257+'3rd FY 2024'!G257+'4th FY 2024'!G257</f>
        <v>878265.10000000009</v>
      </c>
    </row>
    <row r="257" spans="1:11" x14ac:dyDescent="0.25">
      <c r="A257" s="29" t="s">
        <v>15</v>
      </c>
      <c r="B257" s="29">
        <f t="shared" ref="B257:G257" si="29">SUM(B254:B256)</f>
        <v>0</v>
      </c>
      <c r="C257" s="29">
        <f t="shared" si="29"/>
        <v>0</v>
      </c>
      <c r="D257" s="48">
        <f t="shared" si="29"/>
        <v>11280103.699999999</v>
      </c>
      <c r="E257" s="48">
        <f t="shared" si="29"/>
        <v>8135842.5499999998</v>
      </c>
      <c r="F257" s="48">
        <f t="shared" si="29"/>
        <v>3144261.1500000004</v>
      </c>
      <c r="G257" s="48">
        <f t="shared" si="29"/>
        <v>993160.92000000016</v>
      </c>
    </row>
    <row r="258" spans="1:11" x14ac:dyDescent="0.25">
      <c r="A258" s="13"/>
      <c r="B258" s="13"/>
      <c r="C258" s="13"/>
    </row>
    <row r="259" spans="1:11" ht="15.6" x14ac:dyDescent="0.3">
      <c r="A259" s="129" t="s">
        <v>49</v>
      </c>
      <c r="B259" s="129"/>
      <c r="C259" s="129"/>
      <c r="D259" s="129"/>
      <c r="E259" s="129"/>
    </row>
    <row r="260" spans="1:11" ht="16.2" thickBot="1" x14ac:dyDescent="0.35">
      <c r="A260" s="17"/>
      <c r="B260" s="17"/>
      <c r="C260" s="17"/>
      <c r="D260" s="55"/>
      <c r="E260" s="55"/>
    </row>
    <row r="261" spans="1:11" ht="13.5" customHeight="1" thickTop="1" x14ac:dyDescent="0.25">
      <c r="A261" s="130" t="s">
        <v>54</v>
      </c>
      <c r="B261" s="132" t="s">
        <v>55</v>
      </c>
      <c r="C261" s="134" t="s">
        <v>56</v>
      </c>
      <c r="D261" s="124" t="s">
        <v>65</v>
      </c>
      <c r="E261" s="124" t="s">
        <v>64</v>
      </c>
      <c r="F261" s="124" t="s">
        <v>62</v>
      </c>
      <c r="G261" s="126" t="s">
        <v>63</v>
      </c>
      <c r="H261" s="13"/>
      <c r="I261" s="13"/>
      <c r="J261" s="13"/>
      <c r="K261" s="13"/>
    </row>
    <row r="262" spans="1:11" ht="13.8" thickBot="1" x14ac:dyDescent="0.3">
      <c r="A262" s="131"/>
      <c r="B262" s="133"/>
      <c r="C262" s="135"/>
      <c r="D262" s="125"/>
      <c r="E262" s="125"/>
      <c r="F262" s="125"/>
      <c r="G262" s="127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SUMIF($A$1:$A$258,"TYPE 1",$B$1:$B$258)</f>
        <v>0</v>
      </c>
      <c r="C264" s="40">
        <f>SUMIF($A$1:$A$258,"TYPE 1",$C$1:$C$258)</f>
        <v>0</v>
      </c>
      <c r="D264" s="39">
        <f>SUMIF($A$1:$A$257,"TYPE 1",$D$1:$D$257)</f>
        <v>174295219.29999998</v>
      </c>
      <c r="E264" s="39">
        <f>SUMIF($A$1:$A$257,"TYPE 1",$E$1:$E$257)</f>
        <v>122721478.94999999</v>
      </c>
      <c r="F264" s="39">
        <f>SUMIF($A$1:$A$257,"TYPE 1",$F$1:$F$257)</f>
        <v>51573740.350000016</v>
      </c>
      <c r="G264" s="39">
        <f>SUMIF($A$1:$A$257,"TYPE 1",$G$1:$G$257)</f>
        <v>13409172.549999999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SUMIF($A$1:$A$258,"TYPE 2",$B$1:$B$258)</f>
        <v>0</v>
      </c>
      <c r="C265" s="40">
        <f>SUMIF($A$1:$A$258,"TYPE 2",$C$1:$C$258)</f>
        <v>0</v>
      </c>
      <c r="D265" s="39">
        <f>SUMIF($A$1:$A$257,"TYPE 2",$D$1:$D$257)</f>
        <v>64273548.150000006</v>
      </c>
      <c r="E265" s="39">
        <f>SUMIF($A$1:$A$257,"TYPE 2",$E$1:$E$257)</f>
        <v>45140654.400000006</v>
      </c>
      <c r="F265" s="39">
        <f>SUMIF($A$1:$A$257,"TYPE 2",$F$1:$F$257)</f>
        <v>19132893.750000004</v>
      </c>
      <c r="G265" s="39">
        <f>SUMIF($A$1:$A$257,"TYPE 2",$G$1:$G$257)</f>
        <v>4974552.4400000004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SUMIF($A$1:$A$258,"TYPE 3",$B$1:$B$258)</f>
        <v>0</v>
      </c>
      <c r="C266" s="40">
        <f>SUMIF($A$1:$A$258,"TYPE 3",$C$1:$C$258)</f>
        <v>0</v>
      </c>
      <c r="D266" s="39">
        <f>SUMIF($A$1:$A$257,"TYPE 3",$D$1:$D$257)</f>
        <v>1846204</v>
      </c>
      <c r="E266" s="39">
        <f>SUMIF($A$1:$A$257,"TYPE 3",$E$1:$E$257)</f>
        <v>1275570.5</v>
      </c>
      <c r="F266" s="39">
        <f>SUMIF($A$1:$A$257,"TYPE 3",$F$1:$F$257)</f>
        <v>570633.5</v>
      </c>
      <c r="G266" s="39">
        <f>SUMIF($A$1:$A$257,"TYPE 3",$G$1:$G$257)</f>
        <v>148364.73000000001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SUMIF($A$1:$A$258,"TYPE 4",$B$1:$B$258)</f>
        <v>0</v>
      </c>
      <c r="C267" s="40">
        <f>SUMIF($A$1:$A$258,"TYPE 4",$C$1:$C$258)</f>
        <v>0</v>
      </c>
      <c r="D267" s="39">
        <f>SUMIF($A$1:$A$257,"TYPE 4",$D$1:$D$257)</f>
        <v>88794281.25</v>
      </c>
      <c r="E267" s="39">
        <f>SUMIF($A$1:$A$257,"TYPE 4",$E$1:$E$257)</f>
        <v>65270887.04999999</v>
      </c>
      <c r="F267" s="39">
        <f>SUMIF($A$1:$A$257,"TYPE 4",$F$1:$F$257)</f>
        <v>23523394.199999996</v>
      </c>
      <c r="G267" s="39">
        <f>SUMIF($A$1:$A$257,"TYPE 4",$G$1:$G$257)</f>
        <v>4234210.959999999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SUMIF($A$1:$A$258,"TYPE 5",$B$1:$B$258)</f>
        <v>0</v>
      </c>
      <c r="C268" s="40">
        <f>SUMIF($A$1:$A$258,"TYPE 5",$C$1:$C$258)</f>
        <v>0</v>
      </c>
      <c r="D268" s="39">
        <f>SUMIF($A$1:$A$257,"TYPE 5",$D$1:$D$257)</f>
        <v>1029326482.1500001</v>
      </c>
      <c r="E268" s="39">
        <f>SUMIF($A$1:$A$257,"TYPE 5",$E$1:$E$257)</f>
        <v>757575484.59999979</v>
      </c>
      <c r="F268" s="39">
        <f>SUMIF($A$1:$A$257,"TYPE 5",$F$1:$F$257)</f>
        <v>271750997.55000001</v>
      </c>
      <c r="G268" s="39">
        <f>SUMIF($A$1:$A$257,"TYPE 5",$G$1:$G$257)</f>
        <v>88319074.24000001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 t="shared" ref="B269:F269" si="30">SUM(B264:B268)</f>
        <v>0</v>
      </c>
      <c r="C269" s="41">
        <f t="shared" si="30"/>
        <v>0</v>
      </c>
      <c r="D269" s="56">
        <f>SUM(D264:D268)</f>
        <v>1358535734.8500001</v>
      </c>
      <c r="E269" s="56">
        <f t="shared" si="30"/>
        <v>991984075.49999976</v>
      </c>
      <c r="F269" s="56">
        <f t="shared" si="30"/>
        <v>366551659.35000002</v>
      </c>
      <c r="G269" s="56">
        <f>SUM(G264:G268)</f>
        <v>111085374.92000002</v>
      </c>
      <c r="H269" s="14"/>
      <c r="I269" s="14"/>
      <c r="J269" s="14"/>
      <c r="K269" s="14"/>
    </row>
    <row r="270" spans="1:11" ht="13.8" thickTop="1" x14ac:dyDescent="0.25">
      <c r="A270" s="128"/>
      <c r="B270" s="128"/>
      <c r="C270" s="128"/>
      <c r="D270" s="128"/>
      <c r="E270" s="47"/>
      <c r="F270" s="61"/>
      <c r="G270" s="61"/>
    </row>
    <row r="271" spans="1:11" x14ac:dyDescent="0.25">
      <c r="A271" s="12" t="s">
        <v>57</v>
      </c>
      <c r="B271" s="12"/>
      <c r="C271" s="12"/>
      <c r="D271" s="57"/>
      <c r="E271" s="47"/>
    </row>
    <row r="272" spans="1:11" x14ac:dyDescent="0.25">
      <c r="A272" s="8" t="s">
        <v>58</v>
      </c>
    </row>
    <row r="273" spans="1:1" x14ac:dyDescent="0.25">
      <c r="A273" s="8" t="s">
        <v>59</v>
      </c>
    </row>
    <row r="274" spans="1:1" x14ac:dyDescent="0.25">
      <c r="A274" s="8" t="s">
        <v>60</v>
      </c>
    </row>
    <row r="275" spans="1:1" x14ac:dyDescent="0.25">
      <c r="A275" s="8" t="s">
        <v>61</v>
      </c>
    </row>
    <row r="277" spans="1:1" x14ac:dyDescent="0.25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view="pageLayout" topLeftCell="A244" zoomScale="176" zoomScaleNormal="200" zoomScalePageLayoutView="176" workbookViewId="0">
      <selection activeCell="G269" sqref="G269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6.88671875" style="8" bestFit="1" customWidth="1"/>
    <col min="7" max="7" width="15.44140625" style="8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23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8" thickTop="1" x14ac:dyDescent="0.25">
      <c r="A4" s="13" t="s">
        <v>12</v>
      </c>
      <c r="B4" s="5">
        <v>59</v>
      </c>
      <c r="C4" s="5">
        <v>20</v>
      </c>
      <c r="D4" s="63">
        <v>1669757</v>
      </c>
      <c r="E4" s="63">
        <v>1203542.25</v>
      </c>
      <c r="F4" s="120">
        <f>SUM(D4-E4)</f>
        <v>466214.75</v>
      </c>
      <c r="G4" s="63">
        <v>121215.84</v>
      </c>
    </row>
    <row r="5" spans="1:8" x14ac:dyDescent="0.25">
      <c r="A5" s="13" t="s">
        <v>13</v>
      </c>
      <c r="B5" s="5">
        <v>30</v>
      </c>
      <c r="C5" s="5">
        <v>10</v>
      </c>
      <c r="D5" s="63">
        <v>590496</v>
      </c>
      <c r="E5" s="63">
        <v>419106.5</v>
      </c>
      <c r="F5" s="120">
        <f>SUM(D5-E5)</f>
        <v>171389.5</v>
      </c>
      <c r="G5" s="63">
        <v>44561.27</v>
      </c>
    </row>
    <row r="6" spans="1:8" x14ac:dyDescent="0.25">
      <c r="A6" s="25" t="s">
        <v>14</v>
      </c>
      <c r="B6" s="5">
        <v>401</v>
      </c>
      <c r="C6" s="5">
        <v>9</v>
      </c>
      <c r="D6" s="63">
        <v>29277113.75</v>
      </c>
      <c r="E6" s="63">
        <v>21705511.050000001</v>
      </c>
      <c r="F6" s="121">
        <f>SUM(D6-E6)</f>
        <v>7571602.6999999993</v>
      </c>
      <c r="G6" s="63">
        <v>2460770.88</v>
      </c>
    </row>
    <row r="7" spans="1:8" x14ac:dyDescent="0.25">
      <c r="A7" s="29" t="s">
        <v>15</v>
      </c>
      <c r="B7" s="29">
        <f>SUM(B4:B6)</f>
        <v>490</v>
      </c>
      <c r="C7" s="29">
        <f t="shared" ref="C7:G7" si="0">SUM(C4:C6)</f>
        <v>39</v>
      </c>
      <c r="D7" s="66">
        <f t="shared" si="0"/>
        <v>31537366.75</v>
      </c>
      <c r="E7" s="66">
        <f t="shared" si="0"/>
        <v>23328159.800000001</v>
      </c>
      <c r="F7" s="65">
        <f>SUM(F4:F6)</f>
        <v>8209206.9499999993</v>
      </c>
      <c r="G7" s="66">
        <f t="shared" si="0"/>
        <v>2626547.9899999998</v>
      </c>
    </row>
    <row r="8" spans="1:8" x14ac:dyDescent="0.25">
      <c r="A8" s="25"/>
      <c r="B8" s="25"/>
      <c r="C8" s="25"/>
      <c r="D8" s="28"/>
      <c r="E8" s="28"/>
      <c r="F8" s="28"/>
      <c r="G8" s="28"/>
    </row>
    <row r="9" spans="1:8" ht="13.8" thickBot="1" x14ac:dyDescent="0.3">
      <c r="A9" s="23" t="s">
        <v>19</v>
      </c>
      <c r="B9" s="23"/>
      <c r="C9" s="31"/>
      <c r="D9" s="31"/>
      <c r="E9" s="31"/>
      <c r="F9" s="31"/>
      <c r="G9" s="31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8" thickTop="1" x14ac:dyDescent="0.25">
      <c r="A12" s="25" t="s">
        <v>12</v>
      </c>
      <c r="B12" s="64">
        <v>30</v>
      </c>
      <c r="C12" s="64">
        <v>10</v>
      </c>
      <c r="D12" s="63">
        <v>579328</v>
      </c>
      <c r="E12" s="63">
        <v>415414.4</v>
      </c>
      <c r="F12" s="28">
        <f>SUM(D12-E12)</f>
        <v>163913.59999999998</v>
      </c>
      <c r="G12" s="63">
        <v>42617.54</v>
      </c>
    </row>
    <row r="13" spans="1:8" x14ac:dyDescent="0.25">
      <c r="A13" s="25" t="s">
        <v>13</v>
      </c>
      <c r="B13" s="64">
        <v>15</v>
      </c>
      <c r="C13" s="64">
        <v>5</v>
      </c>
      <c r="D13" s="63">
        <v>338577</v>
      </c>
      <c r="E13" s="63">
        <v>223732.55</v>
      </c>
      <c r="F13" s="28">
        <f>SUM(D13-E13)</f>
        <v>114844.45000000001</v>
      </c>
      <c r="G13" s="63">
        <v>29859.56</v>
      </c>
    </row>
    <row r="14" spans="1:8" x14ac:dyDescent="0.25">
      <c r="A14" s="25" t="s">
        <v>14</v>
      </c>
      <c r="B14" s="64">
        <v>105</v>
      </c>
      <c r="C14" s="64">
        <v>3</v>
      </c>
      <c r="D14" s="63">
        <v>6159524</v>
      </c>
      <c r="E14" s="63">
        <v>4454340.0999999996</v>
      </c>
      <c r="F14" s="38">
        <f>SUM(D14-E14)</f>
        <v>1705183.9000000004</v>
      </c>
      <c r="G14" s="63">
        <v>554184.77</v>
      </c>
    </row>
    <row r="15" spans="1:8" x14ac:dyDescent="0.25">
      <c r="A15" s="29" t="s">
        <v>15</v>
      </c>
      <c r="B15" s="29">
        <f>SUM(B12:B14)</f>
        <v>150</v>
      </c>
      <c r="C15" s="29">
        <f t="shared" ref="C15:G15" si="1">SUM(C12:C14)</f>
        <v>18</v>
      </c>
      <c r="D15" s="30">
        <f t="shared" si="1"/>
        <v>7077429</v>
      </c>
      <c r="E15" s="30">
        <f t="shared" si="1"/>
        <v>5093487.05</v>
      </c>
      <c r="F15" s="30">
        <f t="shared" si="1"/>
        <v>1983941.9500000004</v>
      </c>
      <c r="G15" s="30">
        <f t="shared" si="1"/>
        <v>626661.87</v>
      </c>
    </row>
    <row r="16" spans="1:8" x14ac:dyDescent="0.25">
      <c r="A16" s="25"/>
      <c r="B16" s="25"/>
      <c r="C16" s="25"/>
      <c r="D16" s="28"/>
      <c r="E16" s="28"/>
      <c r="F16" s="28"/>
      <c r="G16" s="28"/>
    </row>
    <row r="17" spans="1:7" ht="13.8" thickBot="1" x14ac:dyDescent="0.3">
      <c r="A17" s="23" t="s">
        <v>20</v>
      </c>
      <c r="B17" s="23"/>
      <c r="C17" s="31"/>
      <c r="D17" s="31"/>
      <c r="E17" s="31"/>
      <c r="F17" s="31"/>
      <c r="G17" s="31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8" thickTop="1" x14ac:dyDescent="0.25">
      <c r="A20" s="25" t="s">
        <v>12</v>
      </c>
      <c r="B20" s="64">
        <v>18</v>
      </c>
      <c r="C20" s="64">
        <v>6</v>
      </c>
      <c r="D20" s="63">
        <v>498838</v>
      </c>
      <c r="E20" s="63">
        <v>349954.35</v>
      </c>
      <c r="F20" s="24">
        <f>SUM(D20-E20)</f>
        <v>148883.65000000002</v>
      </c>
      <c r="G20" s="63">
        <v>38709.75</v>
      </c>
    </row>
    <row r="21" spans="1:7" x14ac:dyDescent="0.25">
      <c r="A21" s="25" t="s">
        <v>13</v>
      </c>
      <c r="B21" s="64">
        <v>12</v>
      </c>
      <c r="C21" s="64">
        <v>4</v>
      </c>
      <c r="D21" s="63">
        <v>258754</v>
      </c>
      <c r="E21" s="63">
        <v>176667.4</v>
      </c>
      <c r="F21" s="24">
        <f>SUM(D21-E21)</f>
        <v>82086.600000000006</v>
      </c>
      <c r="G21" s="63">
        <v>21342.52</v>
      </c>
    </row>
    <row r="22" spans="1:7" x14ac:dyDescent="0.25">
      <c r="A22" s="25" t="s">
        <v>14</v>
      </c>
      <c r="B22" s="64">
        <v>84</v>
      </c>
      <c r="C22" s="64">
        <v>3</v>
      </c>
      <c r="D22" s="63">
        <v>4037116.2</v>
      </c>
      <c r="E22" s="63">
        <v>2845615.9</v>
      </c>
      <c r="F22" s="24">
        <f>SUM(D22-E22)</f>
        <v>1191500.3000000003</v>
      </c>
      <c r="G22" s="63">
        <v>387237.6</v>
      </c>
    </row>
    <row r="23" spans="1:7" x14ac:dyDescent="0.25">
      <c r="A23" s="29" t="s">
        <v>15</v>
      </c>
      <c r="B23" s="29">
        <f t="shared" ref="B23:G23" si="2">SUM(B20:B22)</f>
        <v>114</v>
      </c>
      <c r="C23" s="29">
        <f t="shared" si="2"/>
        <v>13</v>
      </c>
      <c r="D23" s="30">
        <f t="shared" si="2"/>
        <v>4794708.2</v>
      </c>
      <c r="E23" s="30">
        <f t="shared" si="2"/>
        <v>3372237.65</v>
      </c>
      <c r="F23" s="30">
        <f t="shared" si="2"/>
        <v>1422470.5500000003</v>
      </c>
      <c r="G23" s="30">
        <f t="shared" si="2"/>
        <v>447289.87</v>
      </c>
    </row>
    <row r="24" spans="1:7" x14ac:dyDescent="0.25">
      <c r="A24" s="31"/>
      <c r="B24" s="31"/>
      <c r="C24" s="31"/>
      <c r="D24" s="31"/>
      <c r="E24" s="31"/>
      <c r="F24" s="31"/>
      <c r="G24" s="31"/>
    </row>
    <row r="25" spans="1:7" ht="13.8" thickBot="1" x14ac:dyDescent="0.3">
      <c r="A25" s="23" t="s">
        <v>21</v>
      </c>
      <c r="B25" s="23"/>
      <c r="C25" s="31"/>
      <c r="D25" s="31"/>
      <c r="E25" s="31"/>
      <c r="F25" s="31"/>
      <c r="G25" s="31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8" thickTop="1" x14ac:dyDescent="0.25">
      <c r="A28" s="25" t="s">
        <v>12</v>
      </c>
      <c r="B28" s="64">
        <v>64</v>
      </c>
      <c r="C28" s="64">
        <v>22</v>
      </c>
      <c r="D28" s="63">
        <v>1819946</v>
      </c>
      <c r="E28" s="63">
        <v>1234056.2</v>
      </c>
      <c r="F28" s="24">
        <f>SUM(D28-E28)</f>
        <v>585889.80000000005</v>
      </c>
      <c r="G28" s="63">
        <v>152331.35</v>
      </c>
    </row>
    <row r="29" spans="1:7" x14ac:dyDescent="0.25">
      <c r="A29" s="25" t="s">
        <v>13</v>
      </c>
      <c r="B29" s="64">
        <v>33</v>
      </c>
      <c r="C29" s="64">
        <v>11</v>
      </c>
      <c r="D29" s="63">
        <v>670433</v>
      </c>
      <c r="E29" s="63">
        <v>431373.95</v>
      </c>
      <c r="F29" s="24">
        <f>SUM(D29-E29)</f>
        <v>239059.05</v>
      </c>
      <c r="G29" s="63">
        <v>62155.35</v>
      </c>
    </row>
    <row r="30" spans="1:7" x14ac:dyDescent="0.25">
      <c r="A30" s="25" t="s">
        <v>16</v>
      </c>
      <c r="B30" s="64">
        <v>11</v>
      </c>
      <c r="C30" s="64">
        <v>1</v>
      </c>
      <c r="D30" s="63">
        <v>185876</v>
      </c>
      <c r="E30" s="63">
        <v>122784</v>
      </c>
      <c r="F30" s="24">
        <f>SUM(D30-E30)</f>
        <v>63092</v>
      </c>
      <c r="G30" s="63">
        <v>16403.919999999998</v>
      </c>
    </row>
    <row r="31" spans="1:7" x14ac:dyDescent="0.25">
      <c r="A31" s="25" t="s">
        <v>14</v>
      </c>
      <c r="B31" s="64">
        <v>118</v>
      </c>
      <c r="C31" s="64">
        <v>4</v>
      </c>
      <c r="D31" s="63">
        <v>6225901.4000000004</v>
      </c>
      <c r="E31" s="63">
        <v>4353802.3</v>
      </c>
      <c r="F31" s="24">
        <f>SUM(D31-E31)</f>
        <v>1872099.1000000006</v>
      </c>
      <c r="G31" s="63">
        <v>608432.21</v>
      </c>
    </row>
    <row r="32" spans="1:7" x14ac:dyDescent="0.25">
      <c r="A32" s="29" t="s">
        <v>15</v>
      </c>
      <c r="B32" s="29">
        <f t="shared" ref="B32:G32" si="3">SUM(B28:B31)</f>
        <v>226</v>
      </c>
      <c r="C32" s="29">
        <f t="shared" si="3"/>
        <v>38</v>
      </c>
      <c r="D32" s="30">
        <f t="shared" si="3"/>
        <v>8902156.4000000004</v>
      </c>
      <c r="E32" s="30">
        <f t="shared" si="3"/>
        <v>6142016.4499999993</v>
      </c>
      <c r="F32" s="30">
        <f t="shared" si="3"/>
        <v>2760139.9500000007</v>
      </c>
      <c r="G32" s="30">
        <f t="shared" si="3"/>
        <v>839322.83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ht="13.8" thickBot="1" x14ac:dyDescent="0.3">
      <c r="A34" s="23" t="s">
        <v>22</v>
      </c>
      <c r="B34" s="23"/>
      <c r="C34" s="31"/>
      <c r="D34" s="31"/>
      <c r="E34" s="31"/>
      <c r="F34" s="31"/>
      <c r="G34" s="31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8" thickTop="1" x14ac:dyDescent="0.25">
      <c r="A37" s="25" t="s">
        <v>12</v>
      </c>
      <c r="B37" s="64">
        <v>131</v>
      </c>
      <c r="C37" s="64">
        <v>45</v>
      </c>
      <c r="D37" s="63">
        <v>4922319</v>
      </c>
      <c r="E37" s="63">
        <v>3518558.4</v>
      </c>
      <c r="F37" s="24">
        <f>SUM(D37-E37)</f>
        <v>1403760.6</v>
      </c>
      <c r="G37" s="63">
        <v>364977.76</v>
      </c>
    </row>
    <row r="38" spans="1:7" x14ac:dyDescent="0.25">
      <c r="A38" s="25" t="s">
        <v>13</v>
      </c>
      <c r="B38" s="64">
        <v>53</v>
      </c>
      <c r="C38" s="64">
        <v>18</v>
      </c>
      <c r="D38" s="63">
        <v>1511641</v>
      </c>
      <c r="E38" s="63">
        <v>1045416.4</v>
      </c>
      <c r="F38" s="24">
        <f>SUM(D38-E38)</f>
        <v>466224.6</v>
      </c>
      <c r="G38" s="63">
        <v>121218.4</v>
      </c>
    </row>
    <row r="39" spans="1:7" x14ac:dyDescent="0.25">
      <c r="A39" s="25" t="s">
        <v>16</v>
      </c>
      <c r="B39" s="64">
        <v>6</v>
      </c>
      <c r="C39" s="64">
        <v>1</v>
      </c>
      <c r="D39" s="63">
        <v>239069</v>
      </c>
      <c r="E39" s="63">
        <v>169487.9</v>
      </c>
      <c r="F39" s="24">
        <f>SUM(D39-E39)</f>
        <v>69581.100000000006</v>
      </c>
      <c r="G39" s="63">
        <v>18091.09</v>
      </c>
    </row>
    <row r="40" spans="1:7" x14ac:dyDescent="0.25">
      <c r="A40" s="25" t="s">
        <v>14</v>
      </c>
      <c r="B40" s="64">
        <v>460</v>
      </c>
      <c r="C40" s="64">
        <v>14</v>
      </c>
      <c r="D40" s="63">
        <v>29867704.850000001</v>
      </c>
      <c r="E40" s="63">
        <v>21808999.350000001</v>
      </c>
      <c r="F40" s="24">
        <f>SUM(D40-E40)</f>
        <v>8058705.5</v>
      </c>
      <c r="G40" s="63">
        <v>2619079.29</v>
      </c>
    </row>
    <row r="41" spans="1:7" x14ac:dyDescent="0.25">
      <c r="A41" s="29" t="s">
        <v>15</v>
      </c>
      <c r="B41" s="29">
        <f t="shared" ref="B41:F41" si="4">SUM(B37:B40)</f>
        <v>650</v>
      </c>
      <c r="C41" s="29">
        <f t="shared" si="4"/>
        <v>78</v>
      </c>
      <c r="D41" s="30">
        <f t="shared" si="4"/>
        <v>36540733.850000001</v>
      </c>
      <c r="E41" s="30">
        <f t="shared" si="4"/>
        <v>26542462.050000001</v>
      </c>
      <c r="F41" s="30">
        <f t="shared" si="4"/>
        <v>9998271.8000000007</v>
      </c>
      <c r="G41" s="30">
        <f>SUM(G37:G40)</f>
        <v>3123366.54</v>
      </c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ht="13.8" thickBot="1" x14ac:dyDescent="0.3">
      <c r="A43" s="26" t="s">
        <v>23</v>
      </c>
      <c r="B43" s="23"/>
      <c r="C43" s="31"/>
      <c r="D43" s="31"/>
      <c r="E43" s="31"/>
      <c r="F43" s="31"/>
      <c r="G43" s="31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8" thickTop="1" x14ac:dyDescent="0.25">
      <c r="A46" s="25" t="s">
        <v>12</v>
      </c>
      <c r="B46" s="64">
        <v>166</v>
      </c>
      <c r="C46" s="64">
        <v>54</v>
      </c>
      <c r="D46" s="63">
        <v>5183967.4000000004</v>
      </c>
      <c r="E46" s="63">
        <v>3631200.75</v>
      </c>
      <c r="F46" s="24">
        <f>SUM(D46-E46)</f>
        <v>1552766.6500000004</v>
      </c>
      <c r="G46" s="63">
        <v>403719.33</v>
      </c>
    </row>
    <row r="47" spans="1:7" x14ac:dyDescent="0.25">
      <c r="A47" s="25" t="s">
        <v>13</v>
      </c>
      <c r="B47" s="64">
        <v>30</v>
      </c>
      <c r="C47" s="64">
        <v>10</v>
      </c>
      <c r="D47" s="63">
        <v>937538</v>
      </c>
      <c r="E47" s="63">
        <v>695169.9</v>
      </c>
      <c r="F47" s="24">
        <f>SUM(D47-E47)</f>
        <v>242368.09999999998</v>
      </c>
      <c r="G47" s="63">
        <v>63015.71</v>
      </c>
    </row>
    <row r="48" spans="1:7" x14ac:dyDescent="0.25">
      <c r="A48" s="25" t="s">
        <v>14</v>
      </c>
      <c r="B48" s="64">
        <v>729</v>
      </c>
      <c r="C48" s="64">
        <v>20</v>
      </c>
      <c r="D48" s="63">
        <v>40155937.100000001</v>
      </c>
      <c r="E48" s="63">
        <v>29327517.5</v>
      </c>
      <c r="F48" s="24">
        <f>SUM(D48-E48)</f>
        <v>10828419.600000001</v>
      </c>
      <c r="G48" s="63">
        <v>3519236.37</v>
      </c>
    </row>
    <row r="49" spans="1:7" x14ac:dyDescent="0.25">
      <c r="A49" s="29" t="s">
        <v>15</v>
      </c>
      <c r="B49" s="29">
        <f t="shared" ref="B49:G49" si="5">SUM(B46:B48)</f>
        <v>925</v>
      </c>
      <c r="C49" s="29">
        <f t="shared" si="5"/>
        <v>84</v>
      </c>
      <c r="D49" s="30">
        <f t="shared" si="5"/>
        <v>46277442.5</v>
      </c>
      <c r="E49" s="30">
        <f t="shared" si="5"/>
        <v>33653888.149999999</v>
      </c>
      <c r="F49" s="30">
        <f t="shared" si="5"/>
        <v>12623554.350000001</v>
      </c>
      <c r="G49" s="30">
        <f t="shared" si="5"/>
        <v>3985971.41</v>
      </c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ht="13.8" thickBot="1" x14ac:dyDescent="0.3">
      <c r="A51" s="23" t="s">
        <v>24</v>
      </c>
      <c r="B51" s="23"/>
      <c r="C51" s="31"/>
      <c r="D51" s="31"/>
      <c r="E51" s="31"/>
      <c r="F51" s="31"/>
      <c r="G51" s="31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8" thickTop="1" x14ac:dyDescent="0.25">
      <c r="A54" s="25" t="s">
        <v>12</v>
      </c>
      <c r="B54" s="59">
        <v>3</v>
      </c>
      <c r="C54" s="5">
        <v>1</v>
      </c>
      <c r="D54" s="63">
        <v>404359</v>
      </c>
      <c r="E54" s="63">
        <v>310103.25</v>
      </c>
      <c r="F54" s="24">
        <f>SUM(D54-E54)</f>
        <v>94255.75</v>
      </c>
      <c r="G54" s="63">
        <v>24506.5</v>
      </c>
    </row>
    <row r="55" spans="1:7" x14ac:dyDescent="0.25">
      <c r="A55" s="25" t="s">
        <v>13</v>
      </c>
      <c r="B55" s="59">
        <v>6</v>
      </c>
      <c r="C55" s="5">
        <v>2</v>
      </c>
      <c r="D55" s="63">
        <v>71829</v>
      </c>
      <c r="E55" s="63">
        <v>51154.9</v>
      </c>
      <c r="F55" s="24">
        <f>SUM(D55-E55)</f>
        <v>20674.099999999999</v>
      </c>
      <c r="G55" s="63">
        <v>5375.27</v>
      </c>
    </row>
    <row r="56" spans="1:7" x14ac:dyDescent="0.25">
      <c r="A56" s="25" t="s">
        <v>16</v>
      </c>
      <c r="B56" s="59">
        <v>3</v>
      </c>
      <c r="C56" s="5">
        <v>1</v>
      </c>
      <c r="D56" s="63">
        <v>50203</v>
      </c>
      <c r="E56" s="63">
        <v>27770.2</v>
      </c>
      <c r="F56" s="24">
        <f>SUM(D56-E56)</f>
        <v>22432.799999999999</v>
      </c>
      <c r="G56" s="63">
        <v>5832.53</v>
      </c>
    </row>
    <row r="57" spans="1:7" x14ac:dyDescent="0.25">
      <c r="A57" s="29" t="s">
        <v>15</v>
      </c>
      <c r="B57" s="29">
        <f>SUM(B54:B56)</f>
        <v>12</v>
      </c>
      <c r="C57" s="29">
        <f>SUM(C54:C56)</f>
        <v>4</v>
      </c>
      <c r="D57" s="30">
        <f>SUM(D54:D56)</f>
        <v>526391</v>
      </c>
      <c r="E57" s="30">
        <f t="shared" ref="E57:F57" si="6">SUM(E54:E56)</f>
        <v>389028.35000000003</v>
      </c>
      <c r="F57" s="30">
        <f t="shared" si="6"/>
        <v>137362.65</v>
      </c>
      <c r="G57" s="30">
        <f>SUM(G54:G56)</f>
        <v>35714.300000000003</v>
      </c>
    </row>
    <row r="58" spans="1:7" x14ac:dyDescent="0.25">
      <c r="A58" s="31"/>
      <c r="B58" s="31"/>
      <c r="C58" s="31"/>
      <c r="D58" s="31"/>
      <c r="E58" s="31"/>
      <c r="F58" s="31"/>
      <c r="G58" s="31"/>
    </row>
    <row r="59" spans="1:7" ht="13.8" thickBot="1" x14ac:dyDescent="0.3">
      <c r="A59" s="23" t="s">
        <v>25</v>
      </c>
      <c r="B59" s="23"/>
      <c r="C59" s="31"/>
      <c r="D59" s="31"/>
      <c r="E59" s="31"/>
      <c r="F59" s="31"/>
      <c r="G59" s="31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8" thickTop="1" x14ac:dyDescent="0.25">
      <c r="A62" s="25" t="s">
        <v>12</v>
      </c>
      <c r="B62" s="25">
        <v>6</v>
      </c>
      <c r="C62" s="25">
        <v>2</v>
      </c>
      <c r="D62" s="24">
        <v>67194</v>
      </c>
      <c r="E62" s="24">
        <v>42694.55</v>
      </c>
      <c r="F62" s="24">
        <f>SUM(D62-E62)</f>
        <v>24499.449999999997</v>
      </c>
      <c r="G62" s="24">
        <v>6369.86</v>
      </c>
    </row>
    <row r="63" spans="1:7" x14ac:dyDescent="0.25">
      <c r="A63" s="25" t="s">
        <v>14</v>
      </c>
      <c r="B63" s="25">
        <v>158</v>
      </c>
      <c r="C63" s="25">
        <v>5</v>
      </c>
      <c r="D63" s="24">
        <v>10443874.65</v>
      </c>
      <c r="E63" s="24">
        <v>7731546.1500000004</v>
      </c>
      <c r="F63" s="24">
        <f>SUM(D63-E63)</f>
        <v>2712328.5</v>
      </c>
      <c r="G63" s="24">
        <v>881506.75</v>
      </c>
    </row>
    <row r="64" spans="1:7" x14ac:dyDescent="0.25">
      <c r="A64" s="29" t="s">
        <v>15</v>
      </c>
      <c r="B64" s="29">
        <f t="shared" ref="B64:G64" si="7">SUM(B62:B63)</f>
        <v>164</v>
      </c>
      <c r="C64" s="29">
        <f t="shared" si="7"/>
        <v>7</v>
      </c>
      <c r="D64" s="30">
        <f t="shared" si="7"/>
        <v>10511068.65</v>
      </c>
      <c r="E64" s="30">
        <f t="shared" si="7"/>
        <v>7774240.7000000002</v>
      </c>
      <c r="F64" s="30">
        <f t="shared" si="7"/>
        <v>2736827.95</v>
      </c>
      <c r="G64" s="30">
        <f t="shared" si="7"/>
        <v>887876.61</v>
      </c>
    </row>
    <row r="65" spans="1:7" x14ac:dyDescent="0.25">
      <c r="A65" s="31"/>
      <c r="B65" s="31"/>
      <c r="C65" s="31"/>
      <c r="D65" s="31"/>
      <c r="E65" s="31"/>
      <c r="F65" s="31"/>
      <c r="G65" s="31"/>
    </row>
    <row r="66" spans="1:7" ht="13.8" thickBot="1" x14ac:dyDescent="0.3">
      <c r="A66" s="23" t="s">
        <v>26</v>
      </c>
      <c r="B66" s="23"/>
      <c r="C66" s="31"/>
      <c r="D66" s="31"/>
      <c r="E66" s="31"/>
      <c r="F66" s="31"/>
      <c r="G66" s="31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8" thickTop="1" x14ac:dyDescent="0.25">
      <c r="A69" s="25" t="s">
        <v>12</v>
      </c>
      <c r="B69" s="25">
        <v>6</v>
      </c>
      <c r="C69" s="25">
        <v>2</v>
      </c>
      <c r="D69" s="24">
        <v>473840</v>
      </c>
      <c r="E69" s="24">
        <v>362306.05</v>
      </c>
      <c r="F69" s="24">
        <f>SUM(D69-E69)</f>
        <v>111533.95000000001</v>
      </c>
      <c r="G69" s="24">
        <v>28998.83</v>
      </c>
    </row>
    <row r="70" spans="1:7" x14ac:dyDescent="0.25">
      <c r="A70" s="25" t="s">
        <v>13</v>
      </c>
      <c r="B70" s="25">
        <v>3</v>
      </c>
      <c r="C70" s="25">
        <v>1</v>
      </c>
      <c r="D70" s="24">
        <v>9401</v>
      </c>
      <c r="E70" s="24">
        <v>5649.25</v>
      </c>
      <c r="F70" s="24">
        <f>SUM(D70-E70)</f>
        <v>3751.75</v>
      </c>
      <c r="G70" s="24">
        <v>975.46</v>
      </c>
    </row>
    <row r="71" spans="1:7" x14ac:dyDescent="0.25">
      <c r="A71" s="25" t="s">
        <v>14</v>
      </c>
      <c r="B71" s="25">
        <v>20</v>
      </c>
      <c r="C71" s="25">
        <v>1</v>
      </c>
      <c r="D71" s="24">
        <v>1469472</v>
      </c>
      <c r="E71" s="24">
        <v>1114495.45</v>
      </c>
      <c r="F71" s="24">
        <f>SUM(D71-E71)</f>
        <v>354976.55000000005</v>
      </c>
      <c r="G71" s="24">
        <v>115367.38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1952713</v>
      </c>
      <c r="E72" s="30">
        <f t="shared" si="8"/>
        <v>1482450.75</v>
      </c>
      <c r="F72" s="30">
        <f t="shared" si="8"/>
        <v>470262.25000000006</v>
      </c>
      <c r="G72" s="30">
        <f t="shared" si="8"/>
        <v>145341.67000000001</v>
      </c>
    </row>
    <row r="73" spans="1:7" x14ac:dyDescent="0.25">
      <c r="A73" s="31"/>
      <c r="B73" s="31"/>
      <c r="C73" s="31"/>
      <c r="D73" s="31"/>
      <c r="E73" s="31"/>
      <c r="F73" s="31"/>
      <c r="G73" s="31"/>
    </row>
    <row r="74" spans="1:7" ht="13.8" thickBot="1" x14ac:dyDescent="0.3">
      <c r="A74" s="23" t="s">
        <v>27</v>
      </c>
      <c r="B74" s="23"/>
      <c r="C74" s="31"/>
      <c r="D74" s="31"/>
      <c r="E74" s="31"/>
      <c r="F74" s="31"/>
      <c r="G74" s="31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8" thickTop="1" x14ac:dyDescent="0.25">
      <c r="A77" s="25" t="s">
        <v>12</v>
      </c>
      <c r="B77" s="25">
        <v>42</v>
      </c>
      <c r="C77" s="25">
        <v>14</v>
      </c>
      <c r="D77" s="24">
        <v>1708475</v>
      </c>
      <c r="E77" s="24">
        <v>1238001.8</v>
      </c>
      <c r="F77" s="24">
        <f>SUM(D77-E77)</f>
        <v>470473.19999999995</v>
      </c>
      <c r="G77" s="24">
        <v>122323.03</v>
      </c>
    </row>
    <row r="78" spans="1:7" x14ac:dyDescent="0.25">
      <c r="A78" s="25" t="s">
        <v>13</v>
      </c>
      <c r="B78" s="25">
        <v>24</v>
      </c>
      <c r="C78" s="25">
        <v>8</v>
      </c>
      <c r="D78" s="24">
        <v>709055.75</v>
      </c>
      <c r="E78" s="24">
        <v>516378.95</v>
      </c>
      <c r="F78" s="24">
        <f>SUM(D78-E78)</f>
        <v>192676.8</v>
      </c>
      <c r="G78" s="24">
        <v>50095.97</v>
      </c>
    </row>
    <row r="79" spans="1:7" x14ac:dyDescent="0.25">
      <c r="A79" s="25" t="s">
        <v>14</v>
      </c>
      <c r="B79" s="25">
        <v>138</v>
      </c>
      <c r="C79" s="25">
        <v>4</v>
      </c>
      <c r="D79" s="24">
        <v>15760783.85</v>
      </c>
      <c r="E79" s="24">
        <v>11744603.1</v>
      </c>
      <c r="F79" s="24">
        <f>SUM(D79-E79)</f>
        <v>4016180.75</v>
      </c>
      <c r="G79" s="24">
        <v>1305258.74</v>
      </c>
    </row>
    <row r="80" spans="1:7" x14ac:dyDescent="0.25">
      <c r="A80" s="29" t="s">
        <v>15</v>
      </c>
      <c r="B80" s="29">
        <f t="shared" ref="B80:G80" si="9">SUM(B77:B79)</f>
        <v>204</v>
      </c>
      <c r="C80" s="29">
        <f t="shared" si="9"/>
        <v>26</v>
      </c>
      <c r="D80" s="30">
        <f t="shared" si="9"/>
        <v>18178314.600000001</v>
      </c>
      <c r="E80" s="30">
        <f t="shared" si="9"/>
        <v>13498983.85</v>
      </c>
      <c r="F80" s="30">
        <f t="shared" si="9"/>
        <v>4679330.75</v>
      </c>
      <c r="G80" s="30">
        <f t="shared" si="9"/>
        <v>1477677.74</v>
      </c>
    </row>
    <row r="81" spans="1:7" x14ac:dyDescent="0.25">
      <c r="A81" s="31"/>
      <c r="B81" s="31"/>
      <c r="C81" s="31"/>
      <c r="D81" s="31"/>
      <c r="E81" s="31"/>
      <c r="F81" s="31"/>
      <c r="G81" s="31"/>
    </row>
    <row r="82" spans="1:7" ht="13.8" thickBot="1" x14ac:dyDescent="0.3">
      <c r="A82" s="23" t="s">
        <v>28</v>
      </c>
      <c r="B82" s="23"/>
      <c r="C82" s="31"/>
      <c r="D82" s="31"/>
      <c r="E82" s="31"/>
      <c r="F82" s="31"/>
      <c r="G82" s="31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8" thickTop="1" x14ac:dyDescent="0.25">
      <c r="A85" s="25" t="s">
        <v>12</v>
      </c>
      <c r="B85" s="25">
        <v>522</v>
      </c>
      <c r="C85" s="25">
        <v>176</v>
      </c>
      <c r="D85" s="24">
        <v>26457556.649999999</v>
      </c>
      <c r="E85" s="24">
        <v>18382926.100000001</v>
      </c>
      <c r="F85" s="24">
        <f>SUM(D85-E85)</f>
        <v>8074630.549999997</v>
      </c>
      <c r="G85" s="24">
        <v>2099403.94</v>
      </c>
    </row>
    <row r="86" spans="1:7" x14ac:dyDescent="0.25">
      <c r="A86" s="25" t="s">
        <v>13</v>
      </c>
      <c r="B86" s="25">
        <v>314</v>
      </c>
      <c r="C86" s="25">
        <v>111</v>
      </c>
      <c r="D86" s="24">
        <v>11350451.15</v>
      </c>
      <c r="E86" s="24">
        <v>7960526.8499999996</v>
      </c>
      <c r="F86" s="24">
        <f>SUM(D86-E86)</f>
        <v>3389924.3000000007</v>
      </c>
      <c r="G86" s="24">
        <v>881380.32</v>
      </c>
    </row>
    <row r="87" spans="1:7" x14ac:dyDescent="0.25">
      <c r="A87" s="25" t="s">
        <v>17</v>
      </c>
      <c r="B87" s="25">
        <v>460</v>
      </c>
      <c r="C87" s="25">
        <v>5</v>
      </c>
      <c r="D87" s="24">
        <v>25100843</v>
      </c>
      <c r="E87" s="24">
        <v>18423561.050000001</v>
      </c>
      <c r="F87" s="24">
        <f>SUM(D87-E87)</f>
        <v>6677281.9499999993</v>
      </c>
      <c r="G87" s="24">
        <v>1201910.75</v>
      </c>
    </row>
    <row r="88" spans="1:7" x14ac:dyDescent="0.25">
      <c r="A88" s="25" t="s">
        <v>14</v>
      </c>
      <c r="B88" s="25">
        <v>226</v>
      </c>
      <c r="C88" s="25">
        <v>5</v>
      </c>
      <c r="D88" s="24">
        <v>20890098.75</v>
      </c>
      <c r="E88" s="24">
        <v>15339933</v>
      </c>
      <c r="F88" s="24">
        <f>SUM(D88-E88)</f>
        <v>5550165.75</v>
      </c>
      <c r="G88" s="24">
        <v>1803803.87</v>
      </c>
    </row>
    <row r="89" spans="1:7" x14ac:dyDescent="0.25">
      <c r="A89" s="29" t="s">
        <v>15</v>
      </c>
      <c r="B89" s="29">
        <f t="shared" ref="B89:G89" si="10">SUM(B85:B88)</f>
        <v>1522</v>
      </c>
      <c r="C89" s="29">
        <f t="shared" si="10"/>
        <v>297</v>
      </c>
      <c r="D89" s="30">
        <f t="shared" si="10"/>
        <v>83798949.549999997</v>
      </c>
      <c r="E89" s="30">
        <f t="shared" si="10"/>
        <v>60106947</v>
      </c>
      <c r="F89" s="30">
        <f t="shared" si="10"/>
        <v>23692002.549999997</v>
      </c>
      <c r="G89" s="30">
        <f t="shared" si="10"/>
        <v>5986498.8799999999</v>
      </c>
    </row>
    <row r="90" spans="1:7" x14ac:dyDescent="0.25">
      <c r="A90" s="31"/>
      <c r="B90" s="31"/>
      <c r="C90" s="31"/>
      <c r="D90" s="31"/>
      <c r="E90" s="31"/>
      <c r="F90" s="31"/>
      <c r="G90" s="31"/>
    </row>
    <row r="91" spans="1:7" ht="13.8" thickBot="1" x14ac:dyDescent="0.3">
      <c r="A91" s="23" t="s">
        <v>29</v>
      </c>
      <c r="B91" s="23"/>
      <c r="C91" s="31"/>
      <c r="D91" s="31"/>
      <c r="E91" s="31"/>
      <c r="F91" s="31"/>
      <c r="G91" s="31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8" thickTop="1" x14ac:dyDescent="0.25">
      <c r="A94" s="25" t="s">
        <v>12</v>
      </c>
      <c r="B94" s="25">
        <v>26</v>
      </c>
      <c r="C94" s="25">
        <v>9</v>
      </c>
      <c r="D94" s="24">
        <v>513015</v>
      </c>
      <c r="E94" s="24">
        <v>351675.45</v>
      </c>
      <c r="F94" s="24">
        <f>SUM(D94-E94)</f>
        <v>161339.54999999999</v>
      </c>
      <c r="G94" s="24">
        <v>41948.28</v>
      </c>
    </row>
    <row r="95" spans="1:7" x14ac:dyDescent="0.25">
      <c r="A95" s="25" t="s">
        <v>13</v>
      </c>
      <c r="B95" s="25">
        <v>6</v>
      </c>
      <c r="C95" s="25">
        <v>2</v>
      </c>
      <c r="D95" s="24">
        <v>226951</v>
      </c>
      <c r="E95" s="24">
        <v>152041.75</v>
      </c>
      <c r="F95" s="24">
        <f>SUM(D95-E95)</f>
        <v>74909.25</v>
      </c>
      <c r="G95" s="24">
        <v>19476.41</v>
      </c>
    </row>
    <row r="96" spans="1:7" x14ac:dyDescent="0.25">
      <c r="A96" s="25" t="s">
        <v>14</v>
      </c>
      <c r="B96" s="25">
        <v>118</v>
      </c>
      <c r="C96" s="25">
        <v>3</v>
      </c>
      <c r="D96" s="24">
        <v>6481782</v>
      </c>
      <c r="E96" s="24">
        <v>4913576.95</v>
      </c>
      <c r="F96" s="24">
        <f>SUM(D96-E96)</f>
        <v>1568205.0499999998</v>
      </c>
      <c r="G96" s="24">
        <v>509666.64</v>
      </c>
    </row>
    <row r="97" spans="1:7" x14ac:dyDescent="0.25">
      <c r="A97" s="29" t="s">
        <v>15</v>
      </c>
      <c r="B97" s="29">
        <f t="shared" ref="B97:G97" si="11">SUM(B94:B96)</f>
        <v>150</v>
      </c>
      <c r="C97" s="29">
        <f t="shared" si="11"/>
        <v>14</v>
      </c>
      <c r="D97" s="30">
        <f t="shared" si="11"/>
        <v>7221748</v>
      </c>
      <c r="E97" s="30">
        <f t="shared" si="11"/>
        <v>5417294.1500000004</v>
      </c>
      <c r="F97" s="30">
        <f t="shared" si="11"/>
        <v>1804453.8499999999</v>
      </c>
      <c r="G97" s="30">
        <f t="shared" si="11"/>
        <v>571091.33000000007</v>
      </c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ht="13.8" thickBot="1" x14ac:dyDescent="0.3">
      <c r="A99" s="23" t="s">
        <v>30</v>
      </c>
      <c r="B99" s="23"/>
      <c r="C99" s="31"/>
      <c r="D99" s="31"/>
      <c r="E99" s="31"/>
      <c r="F99" s="31"/>
      <c r="G99" s="31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8" thickTop="1" x14ac:dyDescent="0.25">
      <c r="A102" s="25" t="s">
        <v>12</v>
      </c>
      <c r="B102" s="25">
        <v>117</v>
      </c>
      <c r="C102" s="25">
        <v>39</v>
      </c>
      <c r="D102" s="24">
        <v>3108810</v>
      </c>
      <c r="E102" s="24">
        <v>2274276.9</v>
      </c>
      <c r="F102" s="24">
        <f>SUM(D102-E102)</f>
        <v>834533.10000000009</v>
      </c>
      <c r="G102" s="24">
        <v>216978.61</v>
      </c>
    </row>
    <row r="103" spans="1:7" x14ac:dyDescent="0.25">
      <c r="A103" s="25" t="s">
        <v>13</v>
      </c>
      <c r="B103" s="25">
        <v>26</v>
      </c>
      <c r="C103" s="25">
        <v>9</v>
      </c>
      <c r="D103" s="24">
        <v>491594</v>
      </c>
      <c r="E103" s="24">
        <v>351756.65</v>
      </c>
      <c r="F103" s="24">
        <f>SUM(D103-E103)</f>
        <v>139837.34999999998</v>
      </c>
      <c r="G103" s="24">
        <v>36357.71</v>
      </c>
    </row>
    <row r="104" spans="1:7" x14ac:dyDescent="0.25">
      <c r="A104" s="25" t="s">
        <v>16</v>
      </c>
      <c r="B104" s="25">
        <v>6</v>
      </c>
      <c r="C104" s="25">
        <v>1</v>
      </c>
      <c r="D104" s="24">
        <v>192503</v>
      </c>
      <c r="E104" s="24">
        <v>126478.85</v>
      </c>
      <c r="F104" s="24">
        <f>SUM(D104-E104)</f>
        <v>66024.149999999994</v>
      </c>
      <c r="G104" s="24">
        <v>17166.28</v>
      </c>
    </row>
    <row r="105" spans="1:7" x14ac:dyDescent="0.25">
      <c r="A105" s="25" t="s">
        <v>17</v>
      </c>
      <c r="B105" s="25">
        <v>40</v>
      </c>
      <c r="C105" s="25">
        <v>1</v>
      </c>
      <c r="D105" s="24">
        <v>1225333</v>
      </c>
      <c r="E105" s="24">
        <v>893016.95</v>
      </c>
      <c r="F105" s="24">
        <f>SUM(D105-E105)</f>
        <v>332316.05000000005</v>
      </c>
      <c r="G105" s="24">
        <v>59816.89</v>
      </c>
    </row>
    <row r="106" spans="1:7" x14ac:dyDescent="0.25">
      <c r="A106" s="25" t="s">
        <v>14</v>
      </c>
      <c r="B106" s="25">
        <v>504</v>
      </c>
      <c r="C106" s="25">
        <v>12</v>
      </c>
      <c r="D106" s="24">
        <v>32860835.100000001</v>
      </c>
      <c r="E106" s="24">
        <v>24132753.199999999</v>
      </c>
      <c r="F106" s="24">
        <f>SUM(D106-E106)</f>
        <v>8728081.9000000022</v>
      </c>
      <c r="G106" s="24">
        <v>2836626.62</v>
      </c>
    </row>
    <row r="107" spans="1:7" x14ac:dyDescent="0.25">
      <c r="A107" s="29" t="s">
        <v>15</v>
      </c>
      <c r="B107" s="29">
        <f>SUM(B102:B106)</f>
        <v>693</v>
      </c>
      <c r="C107" s="29">
        <f t="shared" ref="C107:G107" si="12">SUM(C102:C106)</f>
        <v>62</v>
      </c>
      <c r="D107" s="30">
        <f t="shared" si="12"/>
        <v>37879075.100000001</v>
      </c>
      <c r="E107" s="30">
        <f t="shared" si="12"/>
        <v>27778282.549999997</v>
      </c>
      <c r="F107" s="30">
        <f t="shared" si="12"/>
        <v>10100792.550000003</v>
      </c>
      <c r="G107" s="30">
        <f t="shared" si="12"/>
        <v>3166946.1100000003</v>
      </c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ht="13.8" thickBot="1" x14ac:dyDescent="0.3">
      <c r="A109" s="23" t="s">
        <v>31</v>
      </c>
      <c r="B109" s="23"/>
      <c r="C109" s="31"/>
      <c r="D109" s="31"/>
      <c r="E109" s="31"/>
      <c r="F109" s="31"/>
      <c r="G109" s="31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8" thickTop="1" x14ac:dyDescent="0.25">
      <c r="A112" s="25" t="s">
        <v>12</v>
      </c>
      <c r="B112" s="25">
        <v>1</v>
      </c>
      <c r="C112" s="25">
        <v>1</v>
      </c>
      <c r="D112" s="24">
        <v>27361</v>
      </c>
      <c r="E112" s="24">
        <v>16119.65</v>
      </c>
      <c r="F112" s="24">
        <f>SUM(D112-E112)</f>
        <v>11241.35</v>
      </c>
      <c r="G112" s="24">
        <v>2922.75</v>
      </c>
    </row>
    <row r="113" spans="1:7" x14ac:dyDescent="0.25">
      <c r="A113" s="25" t="s">
        <v>14</v>
      </c>
      <c r="B113" s="25">
        <v>179</v>
      </c>
      <c r="C113" s="25">
        <v>6</v>
      </c>
      <c r="D113" s="24">
        <v>10640350.5</v>
      </c>
      <c r="E113" s="24">
        <v>7789786.4500000002</v>
      </c>
      <c r="F113" s="24">
        <f>SUM(D113-E113)</f>
        <v>2850564.05</v>
      </c>
      <c r="G113" s="24">
        <v>926433.32</v>
      </c>
    </row>
    <row r="114" spans="1:7" x14ac:dyDescent="0.25">
      <c r="A114" s="29" t="s">
        <v>15</v>
      </c>
      <c r="B114" s="29">
        <f t="shared" ref="B114:G114" si="13">SUM(B112:B113)</f>
        <v>180</v>
      </c>
      <c r="C114" s="29">
        <f t="shared" si="13"/>
        <v>7</v>
      </c>
      <c r="D114" s="30">
        <f t="shared" si="13"/>
        <v>10667711.5</v>
      </c>
      <c r="E114" s="30">
        <f t="shared" si="13"/>
        <v>7805906.1000000006</v>
      </c>
      <c r="F114" s="30">
        <f t="shared" si="13"/>
        <v>2861805.4</v>
      </c>
      <c r="G114" s="30">
        <f t="shared" si="13"/>
        <v>929356.07</v>
      </c>
    </row>
    <row r="115" spans="1:7" x14ac:dyDescent="0.25">
      <c r="A115" s="25"/>
      <c r="B115" s="25"/>
      <c r="C115" s="25"/>
      <c r="D115" s="24"/>
      <c r="E115" s="24"/>
      <c r="F115" s="24"/>
      <c r="G115" s="24"/>
    </row>
    <row r="116" spans="1:7" x14ac:dyDescent="0.25">
      <c r="A116" s="25"/>
      <c r="B116" s="25"/>
      <c r="C116" s="25"/>
      <c r="D116" s="24"/>
      <c r="E116" s="24"/>
      <c r="F116" s="24"/>
      <c r="G116" s="24"/>
    </row>
    <row r="117" spans="1:7" ht="13.8" thickBot="1" x14ac:dyDescent="0.3">
      <c r="A117" s="23" t="s">
        <v>32</v>
      </c>
      <c r="B117" s="23"/>
      <c r="C117" s="31"/>
      <c r="D117" s="31"/>
      <c r="E117" s="31"/>
      <c r="F117" s="31"/>
      <c r="G117" s="31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8" thickTop="1" x14ac:dyDescent="0.25">
      <c r="A120" s="25" t="s">
        <v>12</v>
      </c>
      <c r="B120" s="25">
        <v>442</v>
      </c>
      <c r="C120" s="25">
        <v>153</v>
      </c>
      <c r="D120" s="24">
        <v>12152107.9</v>
      </c>
      <c r="E120" s="24">
        <v>8395280.5</v>
      </c>
      <c r="F120" s="24">
        <f>SUM(D120-E120)</f>
        <v>3756827.4000000004</v>
      </c>
      <c r="G120" s="24">
        <v>976775.12</v>
      </c>
    </row>
    <row r="121" spans="1:7" x14ac:dyDescent="0.25">
      <c r="A121" s="25" t="s">
        <v>13</v>
      </c>
      <c r="B121" s="25">
        <v>140</v>
      </c>
      <c r="C121" s="25">
        <v>50</v>
      </c>
      <c r="D121" s="24">
        <v>3073723</v>
      </c>
      <c r="E121" s="24">
        <v>2142855.75</v>
      </c>
      <c r="F121" s="24">
        <f>SUM(D121-E121)</f>
        <v>930867.25</v>
      </c>
      <c r="G121" s="24">
        <v>242025.49</v>
      </c>
    </row>
    <row r="122" spans="1:7" x14ac:dyDescent="0.25">
      <c r="A122" s="25" t="s">
        <v>14</v>
      </c>
      <c r="B122" s="25">
        <v>155</v>
      </c>
      <c r="C122" s="25">
        <v>4</v>
      </c>
      <c r="D122" s="24">
        <v>9799567.3000000007</v>
      </c>
      <c r="E122" s="24">
        <v>7152073.7000000002</v>
      </c>
      <c r="F122" s="24">
        <f>SUM(D122-E122)</f>
        <v>2647493.6000000006</v>
      </c>
      <c r="G122" s="24">
        <v>860435.42</v>
      </c>
    </row>
    <row r="123" spans="1:7" x14ac:dyDescent="0.25">
      <c r="A123" s="29" t="s">
        <v>15</v>
      </c>
      <c r="B123" s="29">
        <f t="shared" ref="B123:G123" si="14">SUM(B120:B122)</f>
        <v>737</v>
      </c>
      <c r="C123" s="29">
        <f t="shared" si="14"/>
        <v>207</v>
      </c>
      <c r="D123" s="30">
        <f t="shared" si="14"/>
        <v>25025398.200000003</v>
      </c>
      <c r="E123" s="30">
        <f t="shared" si="14"/>
        <v>17690209.949999999</v>
      </c>
      <c r="F123" s="30">
        <f t="shared" si="14"/>
        <v>7335188.2500000009</v>
      </c>
      <c r="G123" s="30">
        <f t="shared" si="14"/>
        <v>2079236.0299999998</v>
      </c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ht="13.8" thickBot="1" x14ac:dyDescent="0.3">
      <c r="A125" s="23" t="s">
        <v>33</v>
      </c>
      <c r="B125" s="23"/>
      <c r="C125" s="31"/>
      <c r="D125" s="31"/>
      <c r="E125" s="31"/>
      <c r="F125" s="31"/>
      <c r="G125" s="31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8" thickTop="1" x14ac:dyDescent="0.25">
      <c r="A128" s="25" t="s">
        <v>12</v>
      </c>
      <c r="B128" s="25">
        <v>36</v>
      </c>
      <c r="C128" s="25">
        <v>12</v>
      </c>
      <c r="D128" s="24">
        <v>2151738</v>
      </c>
      <c r="E128" s="24">
        <v>1508242.5</v>
      </c>
      <c r="F128" s="24">
        <f>SUM(D128-E128)</f>
        <v>643495.5</v>
      </c>
      <c r="G128" s="24">
        <v>167308.82999999999</v>
      </c>
    </row>
    <row r="129" spans="1:7" x14ac:dyDescent="0.25">
      <c r="A129" s="25" t="s">
        <v>13</v>
      </c>
      <c r="B129" s="25">
        <v>25</v>
      </c>
      <c r="C129" s="25">
        <v>9</v>
      </c>
      <c r="D129" s="24">
        <v>1284250</v>
      </c>
      <c r="E129" s="24">
        <v>900134.7</v>
      </c>
      <c r="F129" s="24">
        <f>SUM(D129-E129)</f>
        <v>384115.30000000005</v>
      </c>
      <c r="G129" s="24">
        <v>99869.98</v>
      </c>
    </row>
    <row r="130" spans="1:7" x14ac:dyDescent="0.25">
      <c r="A130" s="25" t="s">
        <v>14</v>
      </c>
      <c r="B130" s="25">
        <v>48</v>
      </c>
      <c r="C130" s="25">
        <v>1</v>
      </c>
      <c r="D130" s="24">
        <v>5324789.5</v>
      </c>
      <c r="E130" s="24">
        <v>3877395.75</v>
      </c>
      <c r="F130" s="24">
        <f>SUM(D130-E130)</f>
        <v>1447393.75</v>
      </c>
      <c r="G130" s="24">
        <v>470402.97</v>
      </c>
    </row>
    <row r="131" spans="1:7" x14ac:dyDescent="0.25">
      <c r="A131" s="29" t="s">
        <v>15</v>
      </c>
      <c r="B131" s="29">
        <f t="shared" ref="B131:G131" si="15">SUM(B128:B130)</f>
        <v>109</v>
      </c>
      <c r="C131" s="29">
        <f t="shared" si="15"/>
        <v>22</v>
      </c>
      <c r="D131" s="30">
        <f t="shared" si="15"/>
        <v>8760777.5</v>
      </c>
      <c r="E131" s="30">
        <f t="shared" si="15"/>
        <v>6285772.9500000002</v>
      </c>
      <c r="F131" s="30">
        <f t="shared" si="15"/>
        <v>2475004.5499999998</v>
      </c>
      <c r="G131" s="30">
        <f t="shared" si="15"/>
        <v>737581.78</v>
      </c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ht="13.8" thickBot="1" x14ac:dyDescent="0.3">
      <c r="A133" s="23" t="s">
        <v>34</v>
      </c>
      <c r="B133" s="23"/>
      <c r="C133" s="31"/>
      <c r="D133" s="31"/>
      <c r="E133" s="31"/>
      <c r="F133" s="31"/>
      <c r="G133" s="31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8" thickTop="1" x14ac:dyDescent="0.25">
      <c r="A136" s="25" t="s">
        <v>12</v>
      </c>
      <c r="B136" s="25">
        <v>37</v>
      </c>
      <c r="C136" s="25">
        <v>12</v>
      </c>
      <c r="D136" s="24">
        <v>1605665</v>
      </c>
      <c r="E136" s="24">
        <v>1147307.75</v>
      </c>
      <c r="F136" s="24">
        <f>SUM(D136-E136)</f>
        <v>458357.25</v>
      </c>
      <c r="G136" s="24">
        <v>119172.89</v>
      </c>
    </row>
    <row r="137" spans="1:7" x14ac:dyDescent="0.25">
      <c r="A137" s="25" t="s">
        <v>13</v>
      </c>
      <c r="B137" s="25">
        <v>15</v>
      </c>
      <c r="C137" s="25">
        <v>5</v>
      </c>
      <c r="D137" s="24">
        <v>265256.75</v>
      </c>
      <c r="E137" s="24">
        <v>183838.7</v>
      </c>
      <c r="F137" s="24">
        <f>SUM(D137-E137)</f>
        <v>81418.049999999988</v>
      </c>
      <c r="G137" s="24">
        <v>21168.69</v>
      </c>
    </row>
    <row r="138" spans="1:7" x14ac:dyDescent="0.25">
      <c r="A138" s="25" t="s">
        <v>14</v>
      </c>
      <c r="B138" s="25">
        <v>111</v>
      </c>
      <c r="C138" s="25">
        <v>4</v>
      </c>
      <c r="D138" s="24">
        <v>5642175.8499999996</v>
      </c>
      <c r="E138" s="24">
        <v>4115906</v>
      </c>
      <c r="F138" s="24">
        <f>SUM(D138-E138)</f>
        <v>1526269.8499999996</v>
      </c>
      <c r="G138" s="24">
        <v>496037.7</v>
      </c>
    </row>
    <row r="139" spans="1:7" x14ac:dyDescent="0.25">
      <c r="A139" s="29" t="s">
        <v>15</v>
      </c>
      <c r="B139" s="29">
        <f t="shared" ref="B139:G139" si="16">SUM(B136:B138)</f>
        <v>163</v>
      </c>
      <c r="C139" s="29">
        <f t="shared" si="16"/>
        <v>21</v>
      </c>
      <c r="D139" s="30">
        <f t="shared" si="16"/>
        <v>7513097.5999999996</v>
      </c>
      <c r="E139" s="30">
        <f t="shared" si="16"/>
        <v>5447052.4500000002</v>
      </c>
      <c r="F139" s="30">
        <f t="shared" si="16"/>
        <v>2066045.1499999997</v>
      </c>
      <c r="G139" s="30">
        <f t="shared" si="16"/>
        <v>636379.28</v>
      </c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ht="13.8" thickBot="1" x14ac:dyDescent="0.3">
      <c r="A141" s="23" t="s">
        <v>35</v>
      </c>
      <c r="B141" s="23"/>
      <c r="C141" s="31"/>
      <c r="D141" s="31"/>
      <c r="E141" s="31"/>
      <c r="F141" s="31"/>
      <c r="G141" s="31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8" thickTop="1" x14ac:dyDescent="0.25">
      <c r="A144" s="25" t="s">
        <v>13</v>
      </c>
      <c r="B144" s="25">
        <v>3</v>
      </c>
      <c r="C144" s="25">
        <v>1</v>
      </c>
      <c r="D144" s="24">
        <v>128430</v>
      </c>
      <c r="E144" s="24">
        <v>96695.65</v>
      </c>
      <c r="F144" s="24">
        <f>SUM(D144-E144)</f>
        <v>31734.350000000006</v>
      </c>
      <c r="G144" s="24">
        <v>8250.93</v>
      </c>
    </row>
    <row r="145" spans="1:7" x14ac:dyDescent="0.25">
      <c r="A145" s="25" t="s">
        <v>14</v>
      </c>
      <c r="B145" s="25">
        <v>75</v>
      </c>
      <c r="C145" s="25">
        <v>2</v>
      </c>
      <c r="D145" s="24">
        <v>3761545.6</v>
      </c>
      <c r="E145" s="24">
        <v>2727602.75</v>
      </c>
      <c r="F145" s="24">
        <f>SUM(D145-E145)</f>
        <v>1033942.8500000001</v>
      </c>
      <c r="G145" s="24">
        <v>336031.43</v>
      </c>
    </row>
    <row r="146" spans="1:7" x14ac:dyDescent="0.25">
      <c r="A146" s="29" t="s">
        <v>15</v>
      </c>
      <c r="B146" s="29">
        <f t="shared" ref="B146:G146" si="17">SUM(B144:B145)</f>
        <v>78</v>
      </c>
      <c r="C146" s="29">
        <f t="shared" si="17"/>
        <v>3</v>
      </c>
      <c r="D146" s="30">
        <f t="shared" si="17"/>
        <v>3889975.6</v>
      </c>
      <c r="E146" s="30">
        <f t="shared" si="17"/>
        <v>2824298.4</v>
      </c>
      <c r="F146" s="30">
        <f t="shared" si="17"/>
        <v>1065677.2000000002</v>
      </c>
      <c r="G146" s="30">
        <f t="shared" si="17"/>
        <v>344282.36</v>
      </c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ht="13.8" thickBot="1" x14ac:dyDescent="0.3">
      <c r="A148" s="23" t="s">
        <v>36</v>
      </c>
      <c r="B148" s="23"/>
      <c r="C148" s="31"/>
      <c r="D148" s="31"/>
      <c r="E148" s="31"/>
      <c r="F148" s="31"/>
      <c r="G148" s="31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8" thickTop="1" x14ac:dyDescent="0.25">
      <c r="A151" s="25" t="s">
        <v>12</v>
      </c>
      <c r="B151" s="25">
        <v>72</v>
      </c>
      <c r="C151" s="25">
        <v>24</v>
      </c>
      <c r="D151" s="24">
        <v>1994925</v>
      </c>
      <c r="E151" s="24">
        <v>1396290.55</v>
      </c>
      <c r="F151" s="24">
        <f>SUM(D151-E151)</f>
        <v>598634.44999999995</v>
      </c>
      <c r="G151" s="24">
        <v>155644.96</v>
      </c>
    </row>
    <row r="152" spans="1:7" x14ac:dyDescent="0.25">
      <c r="A152" s="25" t="s">
        <v>13</v>
      </c>
      <c r="B152" s="25">
        <v>92</v>
      </c>
      <c r="C152" s="25">
        <v>32</v>
      </c>
      <c r="D152" s="24">
        <v>2912669.4</v>
      </c>
      <c r="E152" s="24">
        <v>2040901</v>
      </c>
      <c r="F152" s="24">
        <f>SUM(D152-E152)</f>
        <v>871768.39999999991</v>
      </c>
      <c r="G152" s="24">
        <v>226659.78</v>
      </c>
    </row>
    <row r="153" spans="1:7" x14ac:dyDescent="0.25">
      <c r="A153" s="25" t="s">
        <v>17</v>
      </c>
      <c r="B153" s="25">
        <v>152</v>
      </c>
      <c r="C153" s="25">
        <v>2</v>
      </c>
      <c r="D153" s="24">
        <v>6449864</v>
      </c>
      <c r="E153" s="24">
        <v>4742841</v>
      </c>
      <c r="F153" s="24">
        <f>SUM(D153-E153)</f>
        <v>1707023</v>
      </c>
      <c r="G153" s="24">
        <v>307264.14</v>
      </c>
    </row>
    <row r="154" spans="1:7" x14ac:dyDescent="0.25">
      <c r="A154" s="25" t="s">
        <v>14</v>
      </c>
      <c r="B154" s="25">
        <v>90</v>
      </c>
      <c r="C154" s="25">
        <v>2</v>
      </c>
      <c r="D154" s="24">
        <v>5637419.7000000002</v>
      </c>
      <c r="E154" s="24">
        <v>4046825.5</v>
      </c>
      <c r="F154" s="24">
        <f>SUM(D154-E154)</f>
        <v>1590594.2000000002</v>
      </c>
      <c r="G154" s="24">
        <v>516943.12</v>
      </c>
    </row>
    <row r="155" spans="1:7" x14ac:dyDescent="0.25">
      <c r="A155" s="29" t="s">
        <v>15</v>
      </c>
      <c r="B155" s="29">
        <f t="shared" ref="B155:G155" si="18">SUM(B151:B154)</f>
        <v>406</v>
      </c>
      <c r="C155" s="29">
        <f t="shared" si="18"/>
        <v>60</v>
      </c>
      <c r="D155" s="30">
        <f t="shared" si="18"/>
        <v>16994878.100000001</v>
      </c>
      <c r="E155" s="30">
        <f t="shared" si="18"/>
        <v>12226858.050000001</v>
      </c>
      <c r="F155" s="30">
        <f t="shared" si="18"/>
        <v>4768020.05</v>
      </c>
      <c r="G155" s="30">
        <f t="shared" si="18"/>
        <v>1206512</v>
      </c>
    </row>
    <row r="156" spans="1:7" x14ac:dyDescent="0.25">
      <c r="A156" s="25"/>
      <c r="B156" s="25"/>
      <c r="C156" s="25"/>
      <c r="D156" s="24"/>
      <c r="E156" s="24"/>
      <c r="F156" s="24"/>
      <c r="G156" s="24"/>
    </row>
    <row r="157" spans="1:7" ht="13.8" thickBot="1" x14ac:dyDescent="0.3">
      <c r="A157" s="23" t="s">
        <v>37</v>
      </c>
      <c r="B157" s="23"/>
      <c r="C157" s="31"/>
      <c r="D157" s="31"/>
      <c r="E157" s="31"/>
      <c r="F157" s="31"/>
      <c r="G157" s="31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8" thickTop="1" x14ac:dyDescent="0.25">
      <c r="A160" s="25" t="s">
        <v>12</v>
      </c>
      <c r="B160" s="25">
        <v>27</v>
      </c>
      <c r="C160" s="25">
        <v>9</v>
      </c>
      <c r="D160" s="24">
        <v>1371915</v>
      </c>
      <c r="E160" s="24">
        <v>999586.8</v>
      </c>
      <c r="F160" s="24">
        <f>SUM(D160-E160)</f>
        <v>372328.19999999995</v>
      </c>
      <c r="G160" s="24">
        <v>96805.33</v>
      </c>
    </row>
    <row r="161" spans="1:7" x14ac:dyDescent="0.25">
      <c r="A161" s="25" t="s">
        <v>13</v>
      </c>
      <c r="B161" s="25">
        <v>21</v>
      </c>
      <c r="C161" s="25">
        <v>7</v>
      </c>
      <c r="D161" s="24">
        <v>729530</v>
      </c>
      <c r="E161" s="24">
        <v>514980.15</v>
      </c>
      <c r="F161" s="24">
        <f>SUM(D161-E161)</f>
        <v>214549.84999999998</v>
      </c>
      <c r="G161" s="24">
        <v>55782.96</v>
      </c>
    </row>
    <row r="162" spans="1:7" x14ac:dyDescent="0.25">
      <c r="A162" s="25" t="s">
        <v>17</v>
      </c>
      <c r="B162" s="25">
        <v>120</v>
      </c>
      <c r="C162" s="25">
        <v>2</v>
      </c>
      <c r="D162" s="24">
        <v>4871880</v>
      </c>
      <c r="E162" s="24">
        <v>3656841.5</v>
      </c>
      <c r="F162" s="24">
        <f>SUM(D162-E162)</f>
        <v>1215038.5</v>
      </c>
      <c r="G162" s="24">
        <v>218706.93</v>
      </c>
    </row>
    <row r="163" spans="1:7" x14ac:dyDescent="0.25">
      <c r="A163" s="25" t="s">
        <v>14</v>
      </c>
      <c r="B163" s="25">
        <v>83</v>
      </c>
      <c r="C163" s="25">
        <v>2</v>
      </c>
      <c r="D163" s="24">
        <v>4161891</v>
      </c>
      <c r="E163" s="24">
        <v>3002824.45</v>
      </c>
      <c r="F163" s="24">
        <f>SUM(D163-E163)</f>
        <v>1159066.5499999998</v>
      </c>
      <c r="G163" s="24">
        <v>376696.63</v>
      </c>
    </row>
    <row r="164" spans="1:7" x14ac:dyDescent="0.25">
      <c r="A164" s="29" t="s">
        <v>15</v>
      </c>
      <c r="B164" s="29">
        <f t="shared" ref="B164:G164" si="19">SUM(B160:B163)</f>
        <v>251</v>
      </c>
      <c r="C164" s="29">
        <f t="shared" si="19"/>
        <v>20</v>
      </c>
      <c r="D164" s="30">
        <f t="shared" si="19"/>
        <v>11135216</v>
      </c>
      <c r="E164" s="30">
        <f>SUM(E160:E163)</f>
        <v>8174232.9000000004</v>
      </c>
      <c r="F164" s="30">
        <f t="shared" si="19"/>
        <v>2960983.0999999996</v>
      </c>
      <c r="G164" s="30">
        <f t="shared" si="19"/>
        <v>747991.85</v>
      </c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ht="13.8" thickBot="1" x14ac:dyDescent="0.3">
      <c r="A166" s="23" t="s">
        <v>38</v>
      </c>
      <c r="B166" s="23"/>
      <c r="C166" s="31"/>
      <c r="D166" s="31"/>
      <c r="E166" s="31"/>
      <c r="F166" s="31"/>
      <c r="G166" s="31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8" thickTop="1" x14ac:dyDescent="0.25">
      <c r="A169" s="25" t="s">
        <v>12</v>
      </c>
      <c r="B169" s="25">
        <v>9</v>
      </c>
      <c r="C169" s="25">
        <v>3</v>
      </c>
      <c r="D169" s="24">
        <v>451062.25</v>
      </c>
      <c r="E169" s="24">
        <v>338753.55</v>
      </c>
      <c r="F169" s="24">
        <f>SUM(D169-E169)</f>
        <v>112308.70000000001</v>
      </c>
      <c r="G169" s="24">
        <v>29200.26</v>
      </c>
    </row>
    <row r="170" spans="1:7" x14ac:dyDescent="0.25">
      <c r="A170" s="25" t="s">
        <v>14</v>
      </c>
      <c r="B170" s="25">
        <v>418</v>
      </c>
      <c r="C170" s="25">
        <v>9</v>
      </c>
      <c r="D170" s="24">
        <v>35829096.899999999</v>
      </c>
      <c r="E170" s="24">
        <v>26304630.449999999</v>
      </c>
      <c r="F170" s="24">
        <f>SUM(D170-E170)</f>
        <v>9524466.4499999993</v>
      </c>
      <c r="G170" s="24">
        <v>3095451.6</v>
      </c>
    </row>
    <row r="171" spans="1:7" x14ac:dyDescent="0.25">
      <c r="A171" s="29" t="s">
        <v>15</v>
      </c>
      <c r="B171" s="29">
        <f t="shared" ref="B171:G171" si="20">SUM(B169:B170)</f>
        <v>427</v>
      </c>
      <c r="C171" s="29">
        <f t="shared" si="20"/>
        <v>12</v>
      </c>
      <c r="D171" s="30">
        <f t="shared" si="20"/>
        <v>36280159.149999999</v>
      </c>
      <c r="E171" s="30">
        <f t="shared" si="20"/>
        <v>26643384</v>
      </c>
      <c r="F171" s="30">
        <f t="shared" si="20"/>
        <v>9636775.1499999985</v>
      </c>
      <c r="G171" s="30">
        <f t="shared" si="20"/>
        <v>3124651.86</v>
      </c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ht="13.8" thickBot="1" x14ac:dyDescent="0.3">
      <c r="A173" s="23" t="s">
        <v>39</v>
      </c>
      <c r="B173" s="23"/>
      <c r="C173" s="31"/>
      <c r="D173" s="31"/>
      <c r="E173" s="31"/>
      <c r="F173" s="31"/>
      <c r="G173" s="31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8" thickTop="1" x14ac:dyDescent="0.25">
      <c r="A176" s="25" t="s">
        <v>12</v>
      </c>
      <c r="B176" s="25">
        <v>20</v>
      </c>
      <c r="C176" s="25">
        <v>6</v>
      </c>
      <c r="D176" s="24">
        <v>746778.15</v>
      </c>
      <c r="E176" s="24">
        <v>574537</v>
      </c>
      <c r="F176" s="24">
        <f>SUM(D176-E176)</f>
        <v>172241.15000000002</v>
      </c>
      <c r="G176" s="24">
        <v>44782.7</v>
      </c>
    </row>
    <row r="177" spans="1:7" x14ac:dyDescent="0.25">
      <c r="A177" s="25" t="s">
        <v>13</v>
      </c>
      <c r="B177" s="25">
        <v>8</v>
      </c>
      <c r="C177" s="25">
        <v>3</v>
      </c>
      <c r="D177" s="24">
        <v>221638</v>
      </c>
      <c r="E177" s="24">
        <v>158687.5</v>
      </c>
      <c r="F177" s="24">
        <f>SUM(D177-E177)</f>
        <v>62950.5</v>
      </c>
      <c r="G177" s="24">
        <v>16367.13</v>
      </c>
    </row>
    <row r="178" spans="1:7" x14ac:dyDescent="0.25">
      <c r="A178" s="25" t="s">
        <v>14</v>
      </c>
      <c r="B178" s="25">
        <v>295</v>
      </c>
      <c r="C178" s="25">
        <v>7</v>
      </c>
      <c r="D178" s="24">
        <v>17204850.199999999</v>
      </c>
      <c r="E178" s="24">
        <v>12709678.699999999</v>
      </c>
      <c r="F178" s="24">
        <f>SUM(D178-E178)</f>
        <v>4495171.5</v>
      </c>
      <c r="G178" s="24">
        <v>1460930.74</v>
      </c>
    </row>
    <row r="179" spans="1:7" x14ac:dyDescent="0.25">
      <c r="A179" s="29" t="s">
        <v>15</v>
      </c>
      <c r="B179" s="29">
        <f t="shared" ref="B179:G179" si="21">SUM(B176:B178)</f>
        <v>323</v>
      </c>
      <c r="C179" s="29">
        <f t="shared" si="21"/>
        <v>16</v>
      </c>
      <c r="D179" s="30">
        <f t="shared" si="21"/>
        <v>18173266.349999998</v>
      </c>
      <c r="E179" s="30">
        <f t="shared" si="21"/>
        <v>13442903.199999999</v>
      </c>
      <c r="F179" s="30">
        <f t="shared" si="21"/>
        <v>4730363.1500000004</v>
      </c>
      <c r="G179" s="30">
        <f t="shared" si="21"/>
        <v>1522080.57</v>
      </c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ht="13.8" thickBot="1" x14ac:dyDescent="0.3">
      <c r="A181" s="23" t="s">
        <v>40</v>
      </c>
      <c r="B181" s="23"/>
      <c r="C181" s="31"/>
      <c r="D181" s="31"/>
      <c r="E181" s="31"/>
      <c r="F181" s="31"/>
      <c r="G181" s="31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8" thickTop="1" x14ac:dyDescent="0.25">
      <c r="A184" s="25" t="s">
        <v>12</v>
      </c>
      <c r="B184" s="25">
        <v>39</v>
      </c>
      <c r="C184" s="25">
        <v>13</v>
      </c>
      <c r="D184" s="24">
        <v>1935015</v>
      </c>
      <c r="E184" s="24">
        <v>1377096.95</v>
      </c>
      <c r="F184" s="24">
        <f>SUM(D184-E184)</f>
        <v>557918.05000000005</v>
      </c>
      <c r="G184" s="24">
        <v>145058.69</v>
      </c>
    </row>
    <row r="185" spans="1:7" x14ac:dyDescent="0.25">
      <c r="A185" s="25" t="s">
        <v>13</v>
      </c>
      <c r="B185" s="25">
        <v>15</v>
      </c>
      <c r="C185" s="25">
        <v>6</v>
      </c>
      <c r="D185" s="24">
        <v>248236</v>
      </c>
      <c r="E185" s="24">
        <v>169695.3</v>
      </c>
      <c r="F185" s="24">
        <f>SUM(D185-E185)</f>
        <v>78540.700000000012</v>
      </c>
      <c r="G185" s="24">
        <v>20420.580000000002</v>
      </c>
    </row>
    <row r="186" spans="1:7" x14ac:dyDescent="0.25">
      <c r="A186" s="25" t="s">
        <v>17</v>
      </c>
      <c r="B186" s="25">
        <v>66</v>
      </c>
      <c r="C186" s="25">
        <v>1</v>
      </c>
      <c r="D186" s="24">
        <v>3187720.8</v>
      </c>
      <c r="E186" s="24">
        <v>2393629.4</v>
      </c>
      <c r="F186" s="24">
        <f>SUM(D186-E186)</f>
        <v>794091.39999999991</v>
      </c>
      <c r="G186" s="24">
        <v>142936.45000000001</v>
      </c>
    </row>
    <row r="187" spans="1:7" x14ac:dyDescent="0.25">
      <c r="A187" s="25" t="s">
        <v>14</v>
      </c>
      <c r="B187" s="25">
        <v>198</v>
      </c>
      <c r="C187" s="25">
        <v>5</v>
      </c>
      <c r="D187" s="24">
        <v>14200464.15</v>
      </c>
      <c r="E187" s="24">
        <v>10653499.199999999</v>
      </c>
      <c r="F187" s="24">
        <f>SUM(D187-E187)</f>
        <v>3546964.9500000011</v>
      </c>
      <c r="G187" s="24">
        <v>1152763.6100000001</v>
      </c>
    </row>
    <row r="188" spans="1:7" x14ac:dyDescent="0.25">
      <c r="A188" s="29" t="s">
        <v>15</v>
      </c>
      <c r="B188" s="29">
        <f t="shared" ref="B188:G188" si="22">SUM(B184:B187)</f>
        <v>318</v>
      </c>
      <c r="C188" s="29">
        <f t="shared" si="22"/>
        <v>25</v>
      </c>
      <c r="D188" s="30">
        <f t="shared" si="22"/>
        <v>19571435.949999999</v>
      </c>
      <c r="E188" s="30">
        <f t="shared" si="22"/>
        <v>14593920.85</v>
      </c>
      <c r="F188" s="30">
        <f t="shared" si="22"/>
        <v>4977515.1000000015</v>
      </c>
      <c r="G188" s="30">
        <f t="shared" si="22"/>
        <v>1461179.33</v>
      </c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ht="13.8" thickBot="1" x14ac:dyDescent="0.3">
      <c r="A190" s="23" t="s">
        <v>41</v>
      </c>
      <c r="B190" s="23"/>
      <c r="C190" s="31"/>
      <c r="D190" s="31"/>
      <c r="E190" s="31"/>
      <c r="F190" s="31"/>
      <c r="G190" s="31"/>
    </row>
    <row r="191" spans="1:7" ht="13.8" thickTop="1" x14ac:dyDescent="0.25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8" thickTop="1" x14ac:dyDescent="0.25">
      <c r="A193" s="25" t="s">
        <v>12</v>
      </c>
      <c r="B193" s="25">
        <v>75</v>
      </c>
      <c r="C193" s="25">
        <v>25</v>
      </c>
      <c r="D193" s="24">
        <v>2404709</v>
      </c>
      <c r="E193" s="24">
        <v>1737125.75</v>
      </c>
      <c r="F193" s="24">
        <f>SUM(D193-E193)</f>
        <v>667583.25</v>
      </c>
      <c r="G193" s="24">
        <v>173571.65</v>
      </c>
    </row>
    <row r="194" spans="1:7" x14ac:dyDescent="0.25">
      <c r="A194" s="25" t="s">
        <v>13</v>
      </c>
      <c r="B194" s="25">
        <v>33</v>
      </c>
      <c r="C194" s="25">
        <v>11</v>
      </c>
      <c r="D194" s="24">
        <v>1329088</v>
      </c>
      <c r="E194" s="24">
        <v>943643.75</v>
      </c>
      <c r="F194" s="24">
        <f>SUM(D194-E194)</f>
        <v>385444.25</v>
      </c>
      <c r="G194" s="24">
        <v>100215.51</v>
      </c>
    </row>
    <row r="195" spans="1:7" x14ac:dyDescent="0.25">
      <c r="A195" s="25" t="s">
        <v>17</v>
      </c>
      <c r="B195" s="25">
        <v>8</v>
      </c>
      <c r="C195" s="25">
        <v>1</v>
      </c>
      <c r="D195" s="24">
        <v>52082</v>
      </c>
      <c r="E195" s="24">
        <v>37814.85</v>
      </c>
      <c r="F195" s="24">
        <f>SUM(D195-E195)</f>
        <v>14267.150000000001</v>
      </c>
      <c r="G195" s="24">
        <v>2568.09</v>
      </c>
    </row>
    <row r="196" spans="1:7" x14ac:dyDescent="0.25">
      <c r="A196" s="25" t="s">
        <v>14</v>
      </c>
      <c r="B196" s="25">
        <v>377</v>
      </c>
      <c r="C196" s="25">
        <v>9</v>
      </c>
      <c r="D196" s="24">
        <v>22837560.949999999</v>
      </c>
      <c r="E196" s="24">
        <v>16384932.65</v>
      </c>
      <c r="F196" s="24">
        <f>SUM(D196-E196)</f>
        <v>6452628.2999999989</v>
      </c>
      <c r="G196" s="24">
        <v>2097104.2</v>
      </c>
    </row>
    <row r="197" spans="1:7" x14ac:dyDescent="0.25">
      <c r="A197" s="29" t="s">
        <v>15</v>
      </c>
      <c r="B197" s="29">
        <f t="shared" ref="B197:G197" si="23">SUM(B193:B196)</f>
        <v>493</v>
      </c>
      <c r="C197" s="29">
        <f t="shared" si="23"/>
        <v>46</v>
      </c>
      <c r="D197" s="30">
        <f t="shared" si="23"/>
        <v>26623439.949999999</v>
      </c>
      <c r="E197" s="30">
        <f t="shared" si="23"/>
        <v>19103517</v>
      </c>
      <c r="F197" s="30">
        <f t="shared" si="23"/>
        <v>7519922.9499999993</v>
      </c>
      <c r="G197" s="30">
        <f t="shared" si="23"/>
        <v>2373459.4500000002</v>
      </c>
    </row>
    <row r="198" spans="1:7" x14ac:dyDescent="0.25">
      <c r="A198" s="31"/>
      <c r="B198" s="31"/>
      <c r="C198" s="31"/>
      <c r="D198" s="31"/>
      <c r="E198" s="31"/>
      <c r="F198" s="31"/>
      <c r="G198" s="31"/>
    </row>
    <row r="199" spans="1:7" ht="13.8" thickBot="1" x14ac:dyDescent="0.3">
      <c r="A199" s="23" t="s">
        <v>42</v>
      </c>
      <c r="B199" s="23"/>
      <c r="C199" s="31"/>
      <c r="D199" s="31"/>
      <c r="E199" s="31"/>
      <c r="F199" s="31"/>
      <c r="G199" s="31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33" t="s">
        <v>7</v>
      </c>
      <c r="E200" s="33" t="s">
        <v>7</v>
      </c>
      <c r="F200" s="33" t="s">
        <v>5</v>
      </c>
      <c r="G200" s="34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36" t="s">
        <v>8</v>
      </c>
      <c r="E201" s="36" t="s">
        <v>9</v>
      </c>
      <c r="F201" s="36" t="s">
        <v>6</v>
      </c>
      <c r="G201" s="37" t="s">
        <v>11</v>
      </c>
    </row>
    <row r="202" spans="1:7" ht="13.8" thickTop="1" x14ac:dyDescent="0.25">
      <c r="A202" s="25" t="s">
        <v>12</v>
      </c>
      <c r="B202" s="25">
        <v>108</v>
      </c>
      <c r="C202" s="25">
        <v>37</v>
      </c>
      <c r="D202" s="24">
        <v>3363421</v>
      </c>
      <c r="E202" s="24">
        <v>2407703.0499999998</v>
      </c>
      <c r="F202" s="24">
        <f>SUM(D202-E202)</f>
        <v>955717.95000000019</v>
      </c>
      <c r="G202" s="24">
        <v>248486.67</v>
      </c>
    </row>
    <row r="203" spans="1:7" x14ac:dyDescent="0.25">
      <c r="A203" s="25" t="s">
        <v>13</v>
      </c>
      <c r="B203" s="25">
        <v>36</v>
      </c>
      <c r="C203" s="25">
        <v>12</v>
      </c>
      <c r="D203" s="24">
        <v>618366</v>
      </c>
      <c r="E203" s="24">
        <v>449255.1</v>
      </c>
      <c r="F203" s="24">
        <f>SUM(D203-E203)</f>
        <v>169110.90000000002</v>
      </c>
      <c r="G203" s="24">
        <v>43968.83</v>
      </c>
    </row>
    <row r="204" spans="1:7" x14ac:dyDescent="0.25">
      <c r="A204" s="25" t="s">
        <v>16</v>
      </c>
      <c r="B204" s="25">
        <v>12</v>
      </c>
      <c r="C204" s="25">
        <v>1</v>
      </c>
      <c r="D204" s="24">
        <v>208411</v>
      </c>
      <c r="E204" s="24">
        <v>154978.75</v>
      </c>
      <c r="F204" s="24">
        <f>SUM(D204-E204)</f>
        <v>53432.25</v>
      </c>
      <c r="G204" s="24">
        <v>13892.39</v>
      </c>
    </row>
    <row r="205" spans="1:7" x14ac:dyDescent="0.25">
      <c r="A205" s="25" t="s">
        <v>17</v>
      </c>
      <c r="B205" s="25">
        <v>51</v>
      </c>
      <c r="C205" s="25">
        <v>2</v>
      </c>
      <c r="D205" s="24">
        <v>1801125</v>
      </c>
      <c r="E205" s="24">
        <v>1338092</v>
      </c>
      <c r="F205" s="24">
        <f>SUM(D205-E205)</f>
        <v>463033</v>
      </c>
      <c r="G205" s="24">
        <v>83345.94</v>
      </c>
    </row>
    <row r="206" spans="1:7" x14ac:dyDescent="0.25">
      <c r="A206" s="25" t="s">
        <v>14</v>
      </c>
      <c r="B206" s="25">
        <v>677</v>
      </c>
      <c r="C206" s="25">
        <v>16</v>
      </c>
      <c r="D206" s="24">
        <v>59935168.049999997</v>
      </c>
      <c r="E206" s="24">
        <v>44118406.049999997</v>
      </c>
      <c r="F206" s="24">
        <f>SUM(D206-E206)</f>
        <v>15816762</v>
      </c>
      <c r="G206" s="24">
        <v>5140447.6500000004</v>
      </c>
    </row>
    <row r="207" spans="1:7" x14ac:dyDescent="0.25">
      <c r="A207" s="29" t="s">
        <v>15</v>
      </c>
      <c r="B207" s="29">
        <f t="shared" ref="B207:G207" si="24">SUM(B202:B206)</f>
        <v>884</v>
      </c>
      <c r="C207" s="29">
        <f>SUM(C202:C206)</f>
        <v>68</v>
      </c>
      <c r="D207" s="30">
        <f t="shared" si="24"/>
        <v>65926491.049999997</v>
      </c>
      <c r="E207" s="30">
        <f t="shared" si="24"/>
        <v>48468434.949999996</v>
      </c>
      <c r="F207" s="30">
        <f t="shared" si="24"/>
        <v>17458056.100000001</v>
      </c>
      <c r="G207" s="30">
        <f t="shared" si="24"/>
        <v>5530141.4800000004</v>
      </c>
    </row>
    <row r="208" spans="1:7" x14ac:dyDescent="0.25">
      <c r="A208" s="31"/>
      <c r="B208" s="31"/>
      <c r="C208" s="31"/>
      <c r="D208" s="31"/>
      <c r="E208" s="31"/>
      <c r="F208" s="31"/>
      <c r="G208" s="31"/>
    </row>
    <row r="209" spans="1:7" ht="13.8" thickBot="1" x14ac:dyDescent="0.3">
      <c r="A209" s="23" t="s">
        <v>43</v>
      </c>
      <c r="B209" s="23"/>
      <c r="C209" s="31"/>
      <c r="D209" s="31"/>
      <c r="E209" s="31"/>
      <c r="F209" s="31"/>
      <c r="G209" s="31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33" t="s">
        <v>7</v>
      </c>
      <c r="E210" s="33" t="s">
        <v>7</v>
      </c>
      <c r="F210" s="33" t="s">
        <v>5</v>
      </c>
      <c r="G210" s="34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36" t="s">
        <v>8</v>
      </c>
      <c r="E211" s="36" t="s">
        <v>9</v>
      </c>
      <c r="F211" s="36" t="s">
        <v>6</v>
      </c>
      <c r="G211" s="37" t="s">
        <v>11</v>
      </c>
    </row>
    <row r="212" spans="1:7" ht="13.8" thickTop="1" x14ac:dyDescent="0.25">
      <c r="A212" s="25" t="s">
        <v>12</v>
      </c>
      <c r="B212" s="25">
        <v>81</v>
      </c>
      <c r="C212" s="25">
        <v>28</v>
      </c>
      <c r="D212" s="24">
        <v>2576034</v>
      </c>
      <c r="E212" s="24">
        <v>1865649</v>
      </c>
      <c r="F212" s="24">
        <f>SUM(D212-E212)</f>
        <v>710385</v>
      </c>
      <c r="G212" s="24">
        <v>184700.1</v>
      </c>
    </row>
    <row r="213" spans="1:7" x14ac:dyDescent="0.25">
      <c r="A213" s="25" t="s">
        <v>13</v>
      </c>
      <c r="B213" s="25">
        <v>9</v>
      </c>
      <c r="C213" s="25">
        <v>3</v>
      </c>
      <c r="D213" s="24">
        <v>101969</v>
      </c>
      <c r="E213" s="24">
        <v>68849.649999999994</v>
      </c>
      <c r="F213" s="24">
        <f>SUM(D213-E213)</f>
        <v>33119.350000000006</v>
      </c>
      <c r="G213" s="24">
        <v>8611.0300000000007</v>
      </c>
    </row>
    <row r="214" spans="1:7" x14ac:dyDescent="0.25">
      <c r="A214" s="25" t="s">
        <v>16</v>
      </c>
      <c r="B214" s="25">
        <v>3</v>
      </c>
      <c r="C214" s="25">
        <v>1</v>
      </c>
      <c r="D214" s="24">
        <v>47906</v>
      </c>
      <c r="E214" s="24">
        <v>30925.1</v>
      </c>
      <c r="F214" s="24">
        <f>SUM(D214-E214)</f>
        <v>16980.900000000001</v>
      </c>
      <c r="G214" s="24">
        <v>4415.03</v>
      </c>
    </row>
    <row r="215" spans="1:7" x14ac:dyDescent="0.25">
      <c r="A215" s="25" t="s">
        <v>14</v>
      </c>
      <c r="B215" s="25">
        <v>194</v>
      </c>
      <c r="C215" s="25">
        <v>5</v>
      </c>
      <c r="D215" s="24">
        <v>10014269</v>
      </c>
      <c r="E215" s="24">
        <v>7261931.9000000004</v>
      </c>
      <c r="F215" s="24">
        <f>SUM(D215-E215)</f>
        <v>2752337.0999999996</v>
      </c>
      <c r="G215" s="24">
        <v>894509.56</v>
      </c>
    </row>
    <row r="216" spans="1:7" x14ac:dyDescent="0.25">
      <c r="A216" s="29" t="s">
        <v>15</v>
      </c>
      <c r="B216" s="29">
        <f t="shared" ref="B216" si="25">SUM(B211:B215)</f>
        <v>287</v>
      </c>
      <c r="C216" s="29">
        <f t="shared" ref="C216:G216" si="26">SUM(C212:C215)</f>
        <v>37</v>
      </c>
      <c r="D216" s="30">
        <f t="shared" si="26"/>
        <v>12740178</v>
      </c>
      <c r="E216" s="30">
        <f t="shared" si="26"/>
        <v>9227355.6500000004</v>
      </c>
      <c r="F216" s="30">
        <f t="shared" si="26"/>
        <v>3512822.3499999996</v>
      </c>
      <c r="G216" s="30">
        <f t="shared" si="26"/>
        <v>1092235.72</v>
      </c>
    </row>
    <row r="217" spans="1:7" x14ac:dyDescent="0.25">
      <c r="A217" s="31"/>
      <c r="B217" s="31"/>
      <c r="C217" s="31"/>
      <c r="D217" s="31"/>
      <c r="E217" s="31"/>
      <c r="F217" s="31"/>
      <c r="G217" s="31"/>
    </row>
    <row r="218" spans="1:7" ht="13.8" thickBot="1" x14ac:dyDescent="0.3">
      <c r="A218" s="23" t="s">
        <v>44</v>
      </c>
      <c r="B218" s="23"/>
      <c r="C218" s="31"/>
      <c r="D218" s="31"/>
      <c r="E218" s="31"/>
      <c r="F218" s="31"/>
      <c r="G218" s="31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33" t="s">
        <v>7</v>
      </c>
      <c r="E219" s="33" t="s">
        <v>7</v>
      </c>
      <c r="F219" s="33" t="s">
        <v>5</v>
      </c>
      <c r="G219" s="34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36" t="s">
        <v>8</v>
      </c>
      <c r="E220" s="36" t="s">
        <v>9</v>
      </c>
      <c r="F220" s="36" t="s">
        <v>6</v>
      </c>
      <c r="G220" s="37" t="s">
        <v>11</v>
      </c>
    </row>
    <row r="221" spans="1:7" ht="13.8" thickTop="1" x14ac:dyDescent="0.25">
      <c r="A221" s="25" t="s">
        <v>12</v>
      </c>
      <c r="B221" s="25">
        <v>9</v>
      </c>
      <c r="C221" s="25">
        <v>3</v>
      </c>
      <c r="D221" s="24">
        <v>305149</v>
      </c>
      <c r="E221" s="24">
        <v>231751.2</v>
      </c>
      <c r="F221" s="24">
        <f>SUM(D221-E221)</f>
        <v>73397.799999999988</v>
      </c>
      <c r="G221" s="24">
        <v>19083.43</v>
      </c>
    </row>
    <row r="222" spans="1:7" x14ac:dyDescent="0.25">
      <c r="A222" s="25" t="s">
        <v>13</v>
      </c>
      <c r="B222" s="25">
        <v>12</v>
      </c>
      <c r="C222" s="25">
        <v>4</v>
      </c>
      <c r="D222" s="24">
        <v>337495</v>
      </c>
      <c r="E222" s="24">
        <v>227926.35</v>
      </c>
      <c r="F222" s="24">
        <f>SUM(D222-E222)</f>
        <v>109568.65</v>
      </c>
      <c r="G222" s="24">
        <v>28487.85</v>
      </c>
    </row>
    <row r="223" spans="1:7" x14ac:dyDescent="0.25">
      <c r="A223" s="29" t="s">
        <v>15</v>
      </c>
      <c r="B223" s="29">
        <f t="shared" ref="B223:G223" si="27">SUM(B221:B222)</f>
        <v>21</v>
      </c>
      <c r="C223" s="29">
        <f t="shared" si="27"/>
        <v>7</v>
      </c>
      <c r="D223" s="30">
        <f t="shared" si="27"/>
        <v>642644</v>
      </c>
      <c r="E223" s="30">
        <f t="shared" si="27"/>
        <v>459677.55000000005</v>
      </c>
      <c r="F223" s="30">
        <f t="shared" si="27"/>
        <v>182966.44999999998</v>
      </c>
      <c r="G223" s="30">
        <f t="shared" si="27"/>
        <v>47571.28</v>
      </c>
    </row>
    <row r="224" spans="1:7" x14ac:dyDescent="0.25">
      <c r="A224" s="31"/>
      <c r="B224" s="31"/>
      <c r="C224" s="31"/>
      <c r="D224" s="31"/>
      <c r="E224" s="31"/>
      <c r="F224" s="31"/>
      <c r="G224" s="31"/>
    </row>
    <row r="225" spans="1:7" ht="13.8" thickBot="1" x14ac:dyDescent="0.3">
      <c r="A225" s="23" t="s">
        <v>45</v>
      </c>
      <c r="B225" s="23"/>
      <c r="C225" s="31"/>
      <c r="D225" s="31"/>
      <c r="E225" s="31"/>
      <c r="F225" s="31"/>
      <c r="G225" s="31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33" t="s">
        <v>7</v>
      </c>
      <c r="E226" s="33" t="s">
        <v>7</v>
      </c>
      <c r="F226" s="33" t="s">
        <v>5</v>
      </c>
      <c r="G226" s="34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36" t="s">
        <v>8</v>
      </c>
      <c r="E227" s="36" t="s">
        <v>9</v>
      </c>
      <c r="F227" s="36" t="s">
        <v>6</v>
      </c>
      <c r="G227" s="37" t="s">
        <v>11</v>
      </c>
    </row>
    <row r="228" spans="1:7" ht="13.8" thickTop="1" x14ac:dyDescent="0.25">
      <c r="A228" s="25" t="s">
        <v>12</v>
      </c>
      <c r="B228" s="25">
        <v>148</v>
      </c>
      <c r="C228" s="25">
        <v>49</v>
      </c>
      <c r="D228" s="24">
        <v>6220232</v>
      </c>
      <c r="E228" s="24">
        <v>4597407.25</v>
      </c>
      <c r="F228" s="24">
        <f>SUM(D228-E228)</f>
        <v>1622824.75</v>
      </c>
      <c r="G228" s="24">
        <v>421934.44</v>
      </c>
    </row>
    <row r="229" spans="1:7" x14ac:dyDescent="0.25">
      <c r="A229" s="25" t="s">
        <v>13</v>
      </c>
      <c r="B229" s="25">
        <v>89</v>
      </c>
      <c r="C229" s="25">
        <v>30</v>
      </c>
      <c r="D229" s="24">
        <v>3007440</v>
      </c>
      <c r="E229" s="24">
        <v>2158209.6</v>
      </c>
      <c r="F229" s="24">
        <f>SUM(D229-E229)</f>
        <v>849230.39999999991</v>
      </c>
      <c r="G229" s="24">
        <v>220799.9</v>
      </c>
    </row>
    <row r="230" spans="1:7" x14ac:dyDescent="0.25">
      <c r="A230" s="25" t="s">
        <v>16</v>
      </c>
      <c r="B230" s="25">
        <v>3</v>
      </c>
      <c r="C230" s="25">
        <v>1</v>
      </c>
      <c r="D230" s="24">
        <v>16985</v>
      </c>
      <c r="E230" s="24">
        <v>12897.65</v>
      </c>
      <c r="F230" s="24">
        <f>SUM(D230-E230)</f>
        <v>4087.3500000000004</v>
      </c>
      <c r="G230" s="24">
        <v>1062.71</v>
      </c>
    </row>
    <row r="231" spans="1:7" x14ac:dyDescent="0.25">
      <c r="A231" s="25" t="s">
        <v>17</v>
      </c>
      <c r="B231" s="25">
        <v>59</v>
      </c>
      <c r="C231" s="25">
        <v>1</v>
      </c>
      <c r="D231" s="24">
        <v>2161495</v>
      </c>
      <c r="E231" s="24">
        <v>1521843.95</v>
      </c>
      <c r="F231" s="24">
        <f>SUM(D231-E231)</f>
        <v>639651.05000000005</v>
      </c>
      <c r="G231" s="24">
        <v>115137.19</v>
      </c>
    </row>
    <row r="232" spans="1:7" x14ac:dyDescent="0.25">
      <c r="A232" s="25" t="s">
        <v>14</v>
      </c>
      <c r="B232" s="25">
        <v>517</v>
      </c>
      <c r="C232" s="25">
        <v>12</v>
      </c>
      <c r="D232" s="24">
        <v>39541542.549999997</v>
      </c>
      <c r="E232" s="24">
        <v>29005208</v>
      </c>
      <c r="F232" s="24">
        <f>SUM(D232-E232)</f>
        <v>10536334.549999997</v>
      </c>
      <c r="G232" s="24">
        <v>3424308.73</v>
      </c>
    </row>
    <row r="233" spans="1:7" x14ac:dyDescent="0.25">
      <c r="A233" s="29" t="s">
        <v>15</v>
      </c>
      <c r="B233" s="29">
        <f t="shared" ref="B233:G233" si="28">SUM(B228:B232)</f>
        <v>816</v>
      </c>
      <c r="C233" s="29">
        <f t="shared" si="28"/>
        <v>93</v>
      </c>
      <c r="D233" s="30">
        <f t="shared" si="28"/>
        <v>50947694.549999997</v>
      </c>
      <c r="E233" s="30">
        <f>SUM(E228:E232)</f>
        <v>37295566.450000003</v>
      </c>
      <c r="F233" s="30">
        <f t="shared" si="28"/>
        <v>13652128.099999998</v>
      </c>
      <c r="G233" s="30">
        <f t="shared" si="28"/>
        <v>4183242.9699999997</v>
      </c>
    </row>
    <row r="234" spans="1:7" x14ac:dyDescent="0.25">
      <c r="A234" s="31"/>
      <c r="B234" s="31"/>
      <c r="C234" s="31"/>
      <c r="D234" s="31"/>
      <c r="E234" s="31"/>
      <c r="F234" s="31"/>
      <c r="G234" s="31"/>
    </row>
    <row r="235" spans="1:7" ht="13.8" thickBot="1" x14ac:dyDescent="0.3">
      <c r="A235" s="23" t="s">
        <v>46</v>
      </c>
      <c r="B235" s="23"/>
      <c r="C235" s="31"/>
      <c r="D235" s="31"/>
      <c r="E235" s="31"/>
      <c r="F235" s="31"/>
      <c r="G235" s="31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33" t="s">
        <v>7</v>
      </c>
      <c r="E236" s="33" t="s">
        <v>7</v>
      </c>
      <c r="F236" s="33" t="s">
        <v>5</v>
      </c>
      <c r="G236" s="34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36" t="s">
        <v>8</v>
      </c>
      <c r="E237" s="36" t="s">
        <v>9</v>
      </c>
      <c r="F237" s="36" t="s">
        <v>6</v>
      </c>
      <c r="G237" s="37" t="s">
        <v>11</v>
      </c>
    </row>
    <row r="238" spans="1:7" ht="13.8" thickTop="1" x14ac:dyDescent="0.25">
      <c r="A238" s="25" t="s">
        <v>12</v>
      </c>
      <c r="B238" s="25">
        <v>24</v>
      </c>
      <c r="C238" s="25">
        <v>8</v>
      </c>
      <c r="D238" s="24">
        <v>982161</v>
      </c>
      <c r="E238" s="24">
        <v>697925</v>
      </c>
      <c r="F238" s="24">
        <f>SUM(D238-E238)</f>
        <v>284236</v>
      </c>
      <c r="G238" s="24">
        <v>73901.36</v>
      </c>
    </row>
    <row r="239" spans="1:7" x14ac:dyDescent="0.25">
      <c r="A239" s="25" t="s">
        <v>13</v>
      </c>
      <c r="B239" s="25">
        <v>6</v>
      </c>
      <c r="C239" s="25">
        <v>2</v>
      </c>
      <c r="D239" s="24">
        <v>183754</v>
      </c>
      <c r="E239" s="24">
        <v>106906.6</v>
      </c>
      <c r="F239" s="24">
        <f>SUM(D239-E239)</f>
        <v>76847.399999999994</v>
      </c>
      <c r="G239" s="24">
        <v>19980.32</v>
      </c>
    </row>
    <row r="240" spans="1:7" x14ac:dyDescent="0.25">
      <c r="A240" s="25" t="s">
        <v>14</v>
      </c>
      <c r="B240" s="25">
        <v>285</v>
      </c>
      <c r="C240" s="25">
        <v>8</v>
      </c>
      <c r="D240" s="24">
        <v>21933247.800000001</v>
      </c>
      <c r="E240" s="24">
        <v>16299743</v>
      </c>
      <c r="F240" s="24">
        <f>SUM(D240-E240)</f>
        <v>5633504.8000000007</v>
      </c>
      <c r="G240" s="24">
        <v>1830889.06</v>
      </c>
    </row>
    <row r="241" spans="1:7" x14ac:dyDescent="0.25">
      <c r="A241" s="29" t="s">
        <v>15</v>
      </c>
      <c r="B241" s="29">
        <f t="shared" ref="B241:G241" si="29">SUM(B238:B240)</f>
        <v>315</v>
      </c>
      <c r="C241" s="29">
        <f t="shared" si="29"/>
        <v>18</v>
      </c>
      <c r="D241" s="30">
        <f t="shared" si="29"/>
        <v>23099162.800000001</v>
      </c>
      <c r="E241" s="30">
        <f t="shared" si="29"/>
        <v>17104574.600000001</v>
      </c>
      <c r="F241" s="30">
        <f t="shared" si="29"/>
        <v>5994588.2000000011</v>
      </c>
      <c r="G241" s="30">
        <f t="shared" si="29"/>
        <v>1924770.74</v>
      </c>
    </row>
    <row r="242" spans="1:7" x14ac:dyDescent="0.25">
      <c r="A242" s="31"/>
      <c r="B242" s="31"/>
      <c r="C242" s="31"/>
      <c r="D242" s="31"/>
      <c r="E242" s="31"/>
      <c r="F242" s="31"/>
      <c r="G242" s="31"/>
    </row>
    <row r="243" spans="1:7" ht="13.8" thickBot="1" x14ac:dyDescent="0.3">
      <c r="A243" s="23" t="s">
        <v>47</v>
      </c>
      <c r="B243" s="23"/>
      <c r="C243" s="31"/>
      <c r="D243" s="31"/>
      <c r="E243" s="31"/>
      <c r="F243" s="31"/>
      <c r="G243" s="31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33" t="s">
        <v>7</v>
      </c>
      <c r="E244" s="33" t="s">
        <v>7</v>
      </c>
      <c r="F244" s="33" t="s">
        <v>5</v>
      </c>
      <c r="G244" s="34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36" t="s">
        <v>8</v>
      </c>
      <c r="E245" s="36" t="s">
        <v>9</v>
      </c>
      <c r="F245" s="36" t="s">
        <v>6</v>
      </c>
      <c r="G245" s="37" t="s">
        <v>11</v>
      </c>
    </row>
    <row r="246" spans="1:7" ht="13.8" thickTop="1" x14ac:dyDescent="0.25">
      <c r="A246" s="25" t="s">
        <v>12</v>
      </c>
      <c r="B246" s="25">
        <v>33</v>
      </c>
      <c r="C246" s="25">
        <v>11</v>
      </c>
      <c r="D246" s="24">
        <v>951943</v>
      </c>
      <c r="E246" s="24">
        <v>654543.19999999995</v>
      </c>
      <c r="F246" s="24">
        <f>SUM(D246-E246)</f>
        <v>297399.80000000005</v>
      </c>
      <c r="G246" s="24">
        <v>77323.95</v>
      </c>
    </row>
    <row r="247" spans="1:7" x14ac:dyDescent="0.25">
      <c r="A247" s="25" t="s">
        <v>13</v>
      </c>
      <c r="B247" s="25">
        <v>18</v>
      </c>
      <c r="C247" s="25">
        <v>6</v>
      </c>
      <c r="D247" s="24">
        <v>180796.55</v>
      </c>
      <c r="E247" s="24">
        <v>134888.54999999999</v>
      </c>
      <c r="F247" s="24">
        <f>SUM(D247-E247)</f>
        <v>45908</v>
      </c>
      <c r="G247" s="24">
        <v>11936.08</v>
      </c>
    </row>
    <row r="248" spans="1:7" x14ac:dyDescent="0.25">
      <c r="A248" s="25" t="s">
        <v>14</v>
      </c>
      <c r="B248" s="25">
        <v>535</v>
      </c>
      <c r="C248" s="25">
        <v>13</v>
      </c>
      <c r="D248" s="24">
        <v>37896069.799999997</v>
      </c>
      <c r="E248" s="24">
        <v>28369839.399999999</v>
      </c>
      <c r="F248" s="24">
        <f>SUM(D248-E248)</f>
        <v>9526230.3999999985</v>
      </c>
      <c r="G248" s="24">
        <v>3096024.88</v>
      </c>
    </row>
    <row r="249" spans="1:7" x14ac:dyDescent="0.25">
      <c r="A249" s="29" t="s">
        <v>15</v>
      </c>
      <c r="B249" s="29">
        <f t="shared" ref="B249:G249" si="30">SUM(B246:B248)</f>
        <v>586</v>
      </c>
      <c r="C249" s="29">
        <f>SUM(C246:C248)</f>
        <v>30</v>
      </c>
      <c r="D249" s="30">
        <f t="shared" si="30"/>
        <v>39028809.349999994</v>
      </c>
      <c r="E249" s="30">
        <f t="shared" si="30"/>
        <v>29159271.149999999</v>
      </c>
      <c r="F249" s="30">
        <f t="shared" si="30"/>
        <v>9869538.1999999993</v>
      </c>
      <c r="G249" s="30">
        <f t="shared" si="30"/>
        <v>3185284.9099999997</v>
      </c>
    </row>
    <row r="250" spans="1:7" x14ac:dyDescent="0.25">
      <c r="A250" s="31"/>
      <c r="B250" s="31"/>
      <c r="C250" s="31"/>
      <c r="D250" s="31"/>
      <c r="E250" s="31"/>
      <c r="F250" s="31"/>
      <c r="G250" s="31"/>
    </row>
    <row r="251" spans="1:7" ht="13.8" thickBot="1" x14ac:dyDescent="0.3">
      <c r="A251" s="23" t="s">
        <v>48</v>
      </c>
      <c r="B251" s="23"/>
      <c r="C251" s="31"/>
      <c r="D251" s="31"/>
      <c r="E251" s="31"/>
      <c r="F251" s="31"/>
      <c r="G251" s="31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33" t="s">
        <v>7</v>
      </c>
      <c r="E252" s="33" t="s">
        <v>7</v>
      </c>
      <c r="F252" s="33" t="s">
        <v>5</v>
      </c>
      <c r="G252" s="34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36" t="s">
        <v>8</v>
      </c>
      <c r="E253" s="36" t="s">
        <v>9</v>
      </c>
      <c r="F253" s="36" t="s">
        <v>6</v>
      </c>
      <c r="G253" s="37" t="s">
        <v>11</v>
      </c>
    </row>
    <row r="254" spans="1:7" ht="13.8" thickTop="1" x14ac:dyDescent="0.25">
      <c r="A254" s="25" t="s">
        <v>12</v>
      </c>
      <c r="B254" s="25">
        <v>9</v>
      </c>
      <c r="C254" s="25">
        <v>3</v>
      </c>
      <c r="D254" s="24">
        <v>518756</v>
      </c>
      <c r="E254" s="24">
        <v>362418.75</v>
      </c>
      <c r="F254" s="24">
        <f>SUM(D254-E254)</f>
        <v>156337.25</v>
      </c>
      <c r="G254" s="24">
        <v>40647.69</v>
      </c>
    </row>
    <row r="255" spans="1:7" x14ac:dyDescent="0.25">
      <c r="A255" s="25" t="s">
        <v>13</v>
      </c>
      <c r="B255" s="25">
        <v>9</v>
      </c>
      <c r="C255" s="25">
        <v>3</v>
      </c>
      <c r="D255" s="24">
        <v>190355</v>
      </c>
      <c r="E255" s="24">
        <v>129222.3</v>
      </c>
      <c r="F255" s="24">
        <f>SUM(D255-E255)</f>
        <v>61132.7</v>
      </c>
      <c r="G255" s="24">
        <v>15894.5</v>
      </c>
    </row>
    <row r="256" spans="1:7" x14ac:dyDescent="0.25">
      <c r="A256" s="25" t="s">
        <v>14</v>
      </c>
      <c r="B256" s="25">
        <v>71</v>
      </c>
      <c r="C256" s="25">
        <v>2</v>
      </c>
      <c r="D256" s="24">
        <v>4632501.55</v>
      </c>
      <c r="E256" s="24">
        <v>3338214.4</v>
      </c>
      <c r="F256" s="24">
        <f>SUM(D256-E256)</f>
        <v>1294287.1499999999</v>
      </c>
      <c r="G256" s="24">
        <v>420643.32</v>
      </c>
    </row>
    <row r="257" spans="1:11" x14ac:dyDescent="0.25">
      <c r="A257" s="29" t="s">
        <v>15</v>
      </c>
      <c r="B257" s="29">
        <f t="shared" ref="B257:F257" si="31">SUM(B254:B256)</f>
        <v>89</v>
      </c>
      <c r="C257" s="29">
        <f t="shared" si="31"/>
        <v>8</v>
      </c>
      <c r="D257" s="30">
        <f t="shared" si="31"/>
        <v>5341612.55</v>
      </c>
      <c r="E257" s="30">
        <f t="shared" si="31"/>
        <v>3829855.4499999997</v>
      </c>
      <c r="F257" s="30">
        <f t="shared" si="31"/>
        <v>1511757.0999999999</v>
      </c>
      <c r="G257" s="30">
        <f>SUM(G254:G256)</f>
        <v>477185.51</v>
      </c>
    </row>
    <row r="258" spans="1:11" x14ac:dyDescent="0.25">
      <c r="A258" s="13"/>
      <c r="B258" s="13"/>
      <c r="C258" s="13"/>
      <c r="D258" s="9"/>
      <c r="E258" s="9"/>
      <c r="F258" s="9"/>
      <c r="G258" s="9"/>
    </row>
    <row r="259" spans="1:11" ht="15.6" x14ac:dyDescent="0.3">
      <c r="A259" s="129" t="s">
        <v>49</v>
      </c>
      <c r="B259" s="129"/>
      <c r="C259" s="129"/>
      <c r="D259" s="129"/>
      <c r="E259" s="129"/>
      <c r="F259" s="9"/>
      <c r="G259" s="9"/>
    </row>
    <row r="260" spans="1:11" ht="16.2" thickBot="1" x14ac:dyDescent="0.35">
      <c r="A260" s="17"/>
      <c r="B260" s="17"/>
      <c r="C260" s="17"/>
      <c r="D260" s="17"/>
      <c r="E260" s="17"/>
      <c r="F260" s="9"/>
      <c r="G260" s="9"/>
    </row>
    <row r="261" spans="1:11" ht="13.5" customHeight="1" thickTop="1" x14ac:dyDescent="0.25">
      <c r="A261" s="130" t="s">
        <v>54</v>
      </c>
      <c r="B261" s="132" t="s">
        <v>55</v>
      </c>
      <c r="C261" s="134" t="s">
        <v>56</v>
      </c>
      <c r="D261" s="132" t="s">
        <v>50</v>
      </c>
      <c r="E261" s="132" t="s">
        <v>51</v>
      </c>
      <c r="F261" s="132" t="s">
        <v>52</v>
      </c>
      <c r="G261" s="136" t="s">
        <v>53</v>
      </c>
      <c r="H261" s="13"/>
      <c r="I261" s="13"/>
      <c r="J261" s="13"/>
      <c r="K261" s="13"/>
    </row>
    <row r="262" spans="1:11" ht="13.8" thickBot="1" x14ac:dyDescent="0.3">
      <c r="A262" s="131"/>
      <c r="B262" s="133"/>
      <c r="C262" s="135"/>
      <c r="D262" s="133"/>
      <c r="E262" s="133"/>
      <c r="F262" s="133"/>
      <c r="G262" s="137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SUMIF($A$1:$A$257,"TYPE 1",$B$1:$B$257)</f>
        <v>2360</v>
      </c>
      <c r="C264" s="40">
        <f>SUMIF($A$1:$A$257,"TYPE 1",$C$1:$C$257)</f>
        <v>797</v>
      </c>
      <c r="D264" s="14">
        <f>SUMIF($A$1:$A$257,"TYPE 1",$D$1:$D$257)</f>
        <v>87166377.349999994</v>
      </c>
      <c r="E264" s="14">
        <f>SUMIF($A$1:$A$257,"TYPE 1",$E$1:$E$257)</f>
        <v>61622448.899999991</v>
      </c>
      <c r="F264" s="14">
        <f>SUMIF($A$1:$A$257,"TYPE 1",$F$1:$F$257)</f>
        <v>25543928.449999999</v>
      </c>
      <c r="G264" s="14">
        <f>SUMIF($A$1:$A$257,"TYPE 1",$G$1:$G$257)</f>
        <v>6641421.4400000013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SUMIF($A$1:$A$257,"TYPE 2",$B$1:$B$257)</f>
        <v>1083</v>
      </c>
      <c r="C265" s="40">
        <f>SUMIF($A$1:$A$257,"TYPE 2",$C$1:$C$257)</f>
        <v>375</v>
      </c>
      <c r="D265" s="14">
        <f>SUMIF($A$1:$A$257,"TYPE 2",$D$1:$D$257)</f>
        <v>31979717.599999998</v>
      </c>
      <c r="E265" s="14">
        <f>SUMIF($A$1:$A$257,"TYPE 2",$E$1:$E$257)</f>
        <v>22455665.700000007</v>
      </c>
      <c r="F265" s="14">
        <f>SUMIF($A$1:$A$257,"TYPE 2",$F$1:$F$257)</f>
        <v>9524051.8999999985</v>
      </c>
      <c r="G265" s="14">
        <f>SUMIF($A$1:$A$257,"TYPE 2",$G$1:$G$257)</f>
        <v>2476253.5099999993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SUMIF($A$1:$A$257,"TYPE 3",$B$1:$B$257)</f>
        <v>44</v>
      </c>
      <c r="C266" s="40">
        <f>SUMIF($A$1:$A$257,"TYPE 3",$C$1:$C$257)</f>
        <v>7</v>
      </c>
      <c r="D266" s="14">
        <f>SUMIF($A$1:$A$257,"TYPE 3",$D$1:$D$257)</f>
        <v>940953</v>
      </c>
      <c r="E266" s="14">
        <f>SUMIF($A$1:$A$257,"TYPE 3",$E$1:$E$257)</f>
        <v>645322.45000000007</v>
      </c>
      <c r="F266" s="14">
        <f>SUMIF($A$1:$A$257,"TYPE 3",$F$1:$F$257)</f>
        <v>295630.55</v>
      </c>
      <c r="G266" s="14">
        <f>SUMIF($A$1:$A$257,"TYPE 3",$G$1:$G$257)</f>
        <v>76863.95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SUMIF($A$1:$A$257,"TYPE 4",$B$1:$B$257)</f>
        <v>956</v>
      </c>
      <c r="C267" s="40">
        <f>SUMIF($A$1:$A$257,"TYPE 4",$C$1:$C$257)</f>
        <v>15</v>
      </c>
      <c r="D267" s="14">
        <f>SUMIF($A$1:$A$257,"TYPE 4",$D$1:$D$257)</f>
        <v>44850342.799999997</v>
      </c>
      <c r="E267" s="14">
        <f>SUMIF($A$1:$A$257,"TYPE 4",$E$1:$E$257)</f>
        <v>33007640.699999999</v>
      </c>
      <c r="F267" s="14">
        <f>SUMIF($A$1:$A$257,"TYPE 4",$F$1:$F$257)</f>
        <v>11842702.100000001</v>
      </c>
      <c r="G267" s="14">
        <f>SUMIF($A$1:$A$257,"TYPE 4",$G$1:$G$257)</f>
        <v>2131686.38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SUMIF($A$1:$A$257,"TYPE 5",$B$1:$B$257)</f>
        <v>7369</v>
      </c>
      <c r="C268" s="40">
        <f>SUMIF($A$1:$A$257,"TYPE 5",$C$1:$C$257)</f>
        <v>190</v>
      </c>
      <c r="D268" s="14">
        <f>SUMIF($A$1:$A$257,"TYPE 5",$D$1:$D$257)</f>
        <v>512622654.05000001</v>
      </c>
      <c r="E268" s="14">
        <f>SUMIF($A$1:$A$257,"TYPE 5",$E$1:$E$257)</f>
        <v>376631192.39999986</v>
      </c>
      <c r="F268" s="14">
        <f>SUMIF($A$1:$A$257,"TYPE 5",$F$1:$F$257)</f>
        <v>135991461.64999998</v>
      </c>
      <c r="G268" s="14">
        <f>SUMIF($A$1:$A$257,"TYPE 5",$G$1:$G$257)</f>
        <v>44197225.06000001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>SUM(B264:B268)-1</f>
        <v>11811</v>
      </c>
      <c r="C269" s="41">
        <f t="shared" ref="C269:E269" si="32">SUM(C264:C268)</f>
        <v>1384</v>
      </c>
      <c r="D269" s="27">
        <f t="shared" si="32"/>
        <v>677560044.79999995</v>
      </c>
      <c r="E269" s="27">
        <f t="shared" si="32"/>
        <v>494362270.14999986</v>
      </c>
      <c r="F269" s="27">
        <f>SUM(F264:F268)</f>
        <v>183197774.64999998</v>
      </c>
      <c r="G269" s="27">
        <f>SUM(G264:G268)-0.09</f>
        <v>55523450.250000007</v>
      </c>
      <c r="H269" s="14"/>
      <c r="I269" s="14"/>
      <c r="J269" s="14"/>
      <c r="K269" s="14"/>
    </row>
    <row r="270" spans="1:11" ht="13.8" thickTop="1" x14ac:dyDescent="0.25">
      <c r="A270" s="128"/>
      <c r="B270" s="128"/>
      <c r="C270" s="128"/>
      <c r="D270" s="128"/>
      <c r="E270" s="11"/>
      <c r="F270" s="39"/>
      <c r="G270" s="39"/>
    </row>
    <row r="271" spans="1:11" x14ac:dyDescent="0.25">
      <c r="A271" s="12" t="s">
        <v>57</v>
      </c>
      <c r="B271" s="12"/>
      <c r="C271" s="12"/>
      <c r="D271" s="12"/>
      <c r="E271" s="11"/>
      <c r="F271" s="123"/>
      <c r="G271" s="39"/>
    </row>
    <row r="272" spans="1:11" x14ac:dyDescent="0.25">
      <c r="A272" s="8" t="s">
        <v>58</v>
      </c>
      <c r="E272" s="9"/>
      <c r="F272" s="123"/>
    </row>
    <row r="273" spans="1:6" x14ac:dyDescent="0.25">
      <c r="A273" s="8" t="s">
        <v>59</v>
      </c>
      <c r="E273" s="9"/>
      <c r="F273" s="123"/>
    </row>
    <row r="274" spans="1:6" x14ac:dyDescent="0.25">
      <c r="A274" s="8" t="s">
        <v>60</v>
      </c>
      <c r="F274" s="123"/>
    </row>
    <row r="275" spans="1:6" x14ac:dyDescent="0.25">
      <c r="A275" s="8" t="s">
        <v>61</v>
      </c>
      <c r="F275" s="40"/>
    </row>
  </sheetData>
  <mergeCells count="9">
    <mergeCell ref="A270:D270"/>
    <mergeCell ref="A259:E259"/>
    <mergeCell ref="D261:D262"/>
    <mergeCell ref="E261:E262"/>
    <mergeCell ref="F261:F262"/>
    <mergeCell ref="G261:G262"/>
    <mergeCell ref="C261:C262"/>
    <mergeCell ref="A261:A262"/>
    <mergeCell ref="B261:B262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2024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view="pageLayout" topLeftCell="A272" zoomScale="200" zoomScaleNormal="100" zoomScalePageLayoutView="200" workbookViewId="0">
      <selection activeCell="G270" sqref="G270"/>
    </sheetView>
  </sheetViews>
  <sheetFormatPr defaultRowHeight="13.2" x14ac:dyDescent="0.25"/>
  <cols>
    <col min="1" max="1" width="12" customWidth="1"/>
    <col min="2" max="2" width="9.109375" customWidth="1"/>
    <col min="3" max="3" width="6.44140625" customWidth="1"/>
    <col min="4" max="4" width="15.109375" style="58" customWidth="1"/>
    <col min="5" max="5" width="14.21875" style="58" customWidth="1"/>
    <col min="6" max="7" width="14.6640625" style="58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>
        <v>64</v>
      </c>
      <c r="C4" s="5">
        <v>21</v>
      </c>
      <c r="D4" s="10">
        <v>1817148</v>
      </c>
      <c r="E4" s="10">
        <v>1277565.6499999999</v>
      </c>
      <c r="F4" s="1">
        <f>SUM(D4-E4)</f>
        <v>539582.35000000009</v>
      </c>
      <c r="G4" s="10">
        <v>140291.41</v>
      </c>
    </row>
    <row r="5" spans="1:8" x14ac:dyDescent="0.25">
      <c r="A5" s="13" t="s">
        <v>13</v>
      </c>
      <c r="B5" s="5">
        <v>30</v>
      </c>
      <c r="C5" s="5">
        <v>10</v>
      </c>
      <c r="D5" s="10">
        <v>662279</v>
      </c>
      <c r="E5" s="10">
        <v>465411.7</v>
      </c>
      <c r="F5" s="1">
        <f>SUM(D5-E5)</f>
        <v>196867.3</v>
      </c>
      <c r="G5" s="10">
        <v>51185.5</v>
      </c>
    </row>
    <row r="6" spans="1:8" x14ac:dyDescent="0.25">
      <c r="A6" s="25" t="s">
        <v>14</v>
      </c>
      <c r="B6" s="5">
        <v>400</v>
      </c>
      <c r="C6" s="5">
        <v>9</v>
      </c>
      <c r="D6" s="28">
        <v>29176481.199999999</v>
      </c>
      <c r="E6" s="28">
        <v>21582535.199999999</v>
      </c>
      <c r="F6" s="7">
        <f>SUM(D6-E6)</f>
        <v>7593946</v>
      </c>
      <c r="G6" s="28">
        <v>2468032.4500000002</v>
      </c>
    </row>
    <row r="7" spans="1:8" x14ac:dyDescent="0.25">
      <c r="A7" s="29" t="s">
        <v>15</v>
      </c>
      <c r="B7" s="29">
        <f t="shared" ref="B7:G7" si="0">SUM(B4:B6)</f>
        <v>494</v>
      </c>
      <c r="C7" s="29">
        <f t="shared" si="0"/>
        <v>40</v>
      </c>
      <c r="D7" s="48">
        <f t="shared" si="0"/>
        <v>31655908.199999999</v>
      </c>
      <c r="E7" s="48">
        <f t="shared" si="0"/>
        <v>23325512.550000001</v>
      </c>
      <c r="F7" s="48">
        <f t="shared" si="0"/>
        <v>8330395.6500000004</v>
      </c>
      <c r="G7" s="48">
        <f t="shared" si="0"/>
        <v>2659509.3600000003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5">
        <v>30</v>
      </c>
      <c r="C12" s="5">
        <v>10</v>
      </c>
      <c r="D12" s="28">
        <v>573525</v>
      </c>
      <c r="E12" s="28">
        <v>410584.6</v>
      </c>
      <c r="F12" s="28">
        <f>SUM(D12-E12)</f>
        <v>162940.40000000002</v>
      </c>
      <c r="G12" s="28">
        <v>42364.5</v>
      </c>
    </row>
    <row r="13" spans="1:8" x14ac:dyDescent="0.25">
      <c r="A13" s="25" t="s">
        <v>13</v>
      </c>
      <c r="B13" s="5">
        <v>15</v>
      </c>
      <c r="C13" s="5">
        <v>5</v>
      </c>
      <c r="D13" s="28">
        <v>350436</v>
      </c>
      <c r="E13" s="28">
        <v>247082.4</v>
      </c>
      <c r="F13" s="28">
        <f>SUM(D13-E13)</f>
        <v>103353.60000000001</v>
      </c>
      <c r="G13" s="28">
        <v>26871.94</v>
      </c>
    </row>
    <row r="14" spans="1:8" x14ac:dyDescent="0.25">
      <c r="A14" s="25" t="s">
        <v>14</v>
      </c>
      <c r="B14" s="5">
        <v>105</v>
      </c>
      <c r="C14" s="5">
        <v>3</v>
      </c>
      <c r="D14" s="28">
        <v>6896793</v>
      </c>
      <c r="E14" s="28">
        <v>5028959.2</v>
      </c>
      <c r="F14" s="38">
        <f>SUM(D14-E14)</f>
        <v>1867833.7999999998</v>
      </c>
      <c r="G14" s="28">
        <v>607045.99</v>
      </c>
    </row>
    <row r="15" spans="1:8" x14ac:dyDescent="0.25">
      <c r="A15" s="29" t="s">
        <v>15</v>
      </c>
      <c r="B15" s="29">
        <f t="shared" ref="B15:G15" si="1">SUM(B12:B14)</f>
        <v>150</v>
      </c>
      <c r="C15" s="29">
        <f t="shared" si="1"/>
        <v>18</v>
      </c>
      <c r="D15" s="48">
        <f t="shared" si="1"/>
        <v>7820754</v>
      </c>
      <c r="E15" s="48">
        <f t="shared" si="1"/>
        <v>5686626.2000000002</v>
      </c>
      <c r="F15" s="48">
        <f t="shared" si="1"/>
        <v>2134127.7999999998</v>
      </c>
      <c r="G15" s="48">
        <f t="shared" si="1"/>
        <v>676282.42999999993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5">
        <v>18</v>
      </c>
      <c r="C20" s="5">
        <v>6</v>
      </c>
      <c r="D20" s="7">
        <v>491246</v>
      </c>
      <c r="E20" s="7">
        <v>320806.90000000002</v>
      </c>
      <c r="F20" s="7">
        <f>SUM(D20-E20)</f>
        <v>170439.09999999998</v>
      </c>
      <c r="G20" s="7">
        <v>44314.17</v>
      </c>
    </row>
    <row r="21" spans="1:7" x14ac:dyDescent="0.25">
      <c r="A21" s="25" t="s">
        <v>13</v>
      </c>
      <c r="B21" s="5">
        <v>12</v>
      </c>
      <c r="C21" s="5">
        <v>4</v>
      </c>
      <c r="D21" s="7">
        <v>252032</v>
      </c>
      <c r="E21" s="7">
        <v>151662.75</v>
      </c>
      <c r="F21" s="7">
        <f>SUM(D21-E21)</f>
        <v>100369.25</v>
      </c>
      <c r="G21" s="7">
        <v>26096.01</v>
      </c>
    </row>
    <row r="22" spans="1:7" x14ac:dyDescent="0.25">
      <c r="A22" s="25" t="s">
        <v>14</v>
      </c>
      <c r="B22" s="5">
        <v>84</v>
      </c>
      <c r="C22" s="5">
        <v>3</v>
      </c>
      <c r="D22" s="7">
        <v>4108806.55</v>
      </c>
      <c r="E22" s="7">
        <v>2910521.55</v>
      </c>
      <c r="F22" s="7">
        <f>SUM(D22-E22)</f>
        <v>1198285</v>
      </c>
      <c r="G22" s="7">
        <v>389442.63</v>
      </c>
    </row>
    <row r="23" spans="1:7" x14ac:dyDescent="0.25">
      <c r="A23" s="29" t="s">
        <v>15</v>
      </c>
      <c r="B23" s="29">
        <f t="shared" ref="B23:G23" si="2">SUM(B20:B22)</f>
        <v>114</v>
      </c>
      <c r="C23" s="29">
        <f t="shared" si="2"/>
        <v>13</v>
      </c>
      <c r="D23" s="48">
        <f t="shared" si="2"/>
        <v>4852084.55</v>
      </c>
      <c r="E23" s="48">
        <f t="shared" si="2"/>
        <v>3382991.1999999997</v>
      </c>
      <c r="F23" s="48">
        <f t="shared" si="2"/>
        <v>1469093.35</v>
      </c>
      <c r="G23" s="48">
        <f t="shared" si="2"/>
        <v>459852.81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5">
        <v>63</v>
      </c>
      <c r="C28" s="5">
        <v>22</v>
      </c>
      <c r="D28" s="7">
        <v>1784930</v>
      </c>
      <c r="E28" s="7">
        <v>1238947.75</v>
      </c>
      <c r="F28" s="7">
        <f>SUM(D28-E28)</f>
        <v>545982.25</v>
      </c>
      <c r="G28" s="7">
        <v>141955.39000000001</v>
      </c>
    </row>
    <row r="29" spans="1:7" x14ac:dyDescent="0.25">
      <c r="A29" s="25" t="s">
        <v>13</v>
      </c>
      <c r="B29" s="5">
        <v>31</v>
      </c>
      <c r="C29" s="5">
        <v>11</v>
      </c>
      <c r="D29" s="7">
        <v>640679</v>
      </c>
      <c r="E29" s="7">
        <v>428241.1</v>
      </c>
      <c r="F29" s="7">
        <f>SUM(D29-E29)</f>
        <v>212437.90000000002</v>
      </c>
      <c r="G29" s="7">
        <v>55233.85</v>
      </c>
    </row>
    <row r="30" spans="1:7" x14ac:dyDescent="0.25">
      <c r="A30" s="25" t="s">
        <v>16</v>
      </c>
      <c r="B30" s="5">
        <v>11</v>
      </c>
      <c r="C30" s="5">
        <v>1</v>
      </c>
      <c r="D30" s="7">
        <v>161259</v>
      </c>
      <c r="E30" s="7">
        <v>101901.75</v>
      </c>
      <c r="F30" s="7">
        <f>SUM(D30-E30)</f>
        <v>59357.25</v>
      </c>
      <c r="G30" s="7">
        <v>15432.89</v>
      </c>
    </row>
    <row r="31" spans="1:7" x14ac:dyDescent="0.25">
      <c r="A31" s="25" t="s">
        <v>14</v>
      </c>
      <c r="B31" s="5">
        <v>118</v>
      </c>
      <c r="C31" s="5">
        <v>4</v>
      </c>
      <c r="D31" s="7">
        <v>6156758.25</v>
      </c>
      <c r="E31" s="7">
        <v>4424739.95</v>
      </c>
      <c r="F31" s="7">
        <f>SUM(D31-E31)</f>
        <v>1732018.2999999998</v>
      </c>
      <c r="G31" s="7">
        <v>562905.94999999995</v>
      </c>
    </row>
    <row r="32" spans="1:7" x14ac:dyDescent="0.25">
      <c r="A32" s="29" t="s">
        <v>15</v>
      </c>
      <c r="B32" s="29">
        <f t="shared" ref="B32:G32" si="3">SUM(B28:B31)</f>
        <v>223</v>
      </c>
      <c r="C32" s="29">
        <f t="shared" si="3"/>
        <v>38</v>
      </c>
      <c r="D32" s="48">
        <f t="shared" si="3"/>
        <v>8743626.25</v>
      </c>
      <c r="E32" s="48">
        <f t="shared" si="3"/>
        <v>6193830.5500000007</v>
      </c>
      <c r="F32" s="48">
        <f t="shared" si="3"/>
        <v>2549795.6999999997</v>
      </c>
      <c r="G32" s="48">
        <f t="shared" si="3"/>
        <v>775528.08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5">
        <v>126</v>
      </c>
      <c r="C37" s="5">
        <v>43</v>
      </c>
      <c r="D37" s="7">
        <v>4702403</v>
      </c>
      <c r="E37" s="7">
        <v>3359347.75</v>
      </c>
      <c r="F37" s="7">
        <f>SUM(D37-E37)</f>
        <v>1343055.25</v>
      </c>
      <c r="G37" s="7">
        <v>349194.37</v>
      </c>
    </row>
    <row r="38" spans="1:7" x14ac:dyDescent="0.25">
      <c r="A38" s="25" t="s">
        <v>13</v>
      </c>
      <c r="B38" s="5">
        <v>53</v>
      </c>
      <c r="C38" s="5">
        <v>18</v>
      </c>
      <c r="D38" s="7">
        <v>1602812</v>
      </c>
      <c r="E38" s="7">
        <v>1085859.1000000001</v>
      </c>
      <c r="F38" s="7">
        <f>SUM(D38-E38)</f>
        <v>516952.89999999991</v>
      </c>
      <c r="G38" s="7">
        <v>134407.75</v>
      </c>
    </row>
    <row r="39" spans="1:7" x14ac:dyDescent="0.25">
      <c r="A39" s="25" t="s">
        <v>16</v>
      </c>
      <c r="B39" s="5">
        <v>6</v>
      </c>
      <c r="C39" s="5">
        <v>1</v>
      </c>
      <c r="D39" s="7">
        <v>230900</v>
      </c>
      <c r="E39" s="7">
        <v>168751.15</v>
      </c>
      <c r="F39" s="7">
        <f>SUM(D39-E39)</f>
        <v>62148.850000000006</v>
      </c>
      <c r="G39" s="7">
        <v>16158.7</v>
      </c>
    </row>
    <row r="40" spans="1:7" x14ac:dyDescent="0.25">
      <c r="A40" s="25" t="s">
        <v>14</v>
      </c>
      <c r="B40" s="5">
        <v>469</v>
      </c>
      <c r="C40" s="5">
        <v>14</v>
      </c>
      <c r="D40" s="7">
        <v>29383471.300000001</v>
      </c>
      <c r="E40" s="7">
        <v>21295376</v>
      </c>
      <c r="F40" s="7">
        <f>SUM(D40-E40)</f>
        <v>8088095.3000000007</v>
      </c>
      <c r="G40" s="7">
        <v>2628630.9700000002</v>
      </c>
    </row>
    <row r="41" spans="1:7" x14ac:dyDescent="0.25">
      <c r="A41" s="29" t="s">
        <v>15</v>
      </c>
      <c r="B41" s="29">
        <f t="shared" ref="B41:G41" si="4">SUM(B37:B40)</f>
        <v>654</v>
      </c>
      <c r="C41" s="29">
        <f t="shared" si="4"/>
        <v>76</v>
      </c>
      <c r="D41" s="48">
        <f t="shared" si="4"/>
        <v>35919586.299999997</v>
      </c>
      <c r="E41" s="48">
        <f t="shared" si="4"/>
        <v>25909334</v>
      </c>
      <c r="F41" s="48">
        <f t="shared" si="4"/>
        <v>10010252.300000001</v>
      </c>
      <c r="G41" s="48">
        <f t="shared" si="4"/>
        <v>3128391.79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5">
        <v>161</v>
      </c>
      <c r="C46" s="5">
        <v>54</v>
      </c>
      <c r="D46" s="7">
        <v>5068542.8</v>
      </c>
      <c r="E46" s="7">
        <v>3486292.1</v>
      </c>
      <c r="F46" s="7">
        <f>SUM(D46-E46)</f>
        <v>1582250.6999999997</v>
      </c>
      <c r="G46" s="7">
        <v>411385.18</v>
      </c>
    </row>
    <row r="47" spans="1:7" x14ac:dyDescent="0.25">
      <c r="A47" s="25" t="s">
        <v>13</v>
      </c>
      <c r="B47" s="5">
        <v>30</v>
      </c>
      <c r="C47" s="5">
        <v>10</v>
      </c>
      <c r="D47" s="7">
        <v>955762</v>
      </c>
      <c r="E47" s="7">
        <v>729601.35</v>
      </c>
      <c r="F47" s="7">
        <f>SUM(D47-E47)</f>
        <v>226160.65000000002</v>
      </c>
      <c r="G47" s="7">
        <v>58801.77</v>
      </c>
    </row>
    <row r="48" spans="1:7" x14ac:dyDescent="0.25">
      <c r="A48" s="25" t="s">
        <v>14</v>
      </c>
      <c r="B48" s="5">
        <v>730</v>
      </c>
      <c r="C48" s="5">
        <v>20</v>
      </c>
      <c r="D48" s="7">
        <v>41721795.75</v>
      </c>
      <c r="E48" s="7">
        <v>30572794.050000001</v>
      </c>
      <c r="F48" s="7">
        <f>SUM(D48-E48)</f>
        <v>11149001.699999999</v>
      </c>
      <c r="G48" s="7">
        <v>3623425.55</v>
      </c>
    </row>
    <row r="49" spans="1:7" x14ac:dyDescent="0.25">
      <c r="A49" s="29" t="s">
        <v>15</v>
      </c>
      <c r="B49" s="29">
        <f t="shared" ref="B49:G49" si="5">SUM(B46:B48)</f>
        <v>921</v>
      </c>
      <c r="C49" s="29">
        <f t="shared" si="5"/>
        <v>84</v>
      </c>
      <c r="D49" s="48">
        <f t="shared" si="5"/>
        <v>47746100.549999997</v>
      </c>
      <c r="E49" s="48">
        <f t="shared" si="5"/>
        <v>34788687.5</v>
      </c>
      <c r="F49" s="48">
        <f t="shared" si="5"/>
        <v>12957413.049999999</v>
      </c>
      <c r="G49" s="48">
        <f t="shared" si="5"/>
        <v>4093612.5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">
        <v>3</v>
      </c>
      <c r="C54" s="5">
        <v>1</v>
      </c>
      <c r="D54" s="7">
        <v>380688</v>
      </c>
      <c r="E54" s="7">
        <v>271980.90000000002</v>
      </c>
      <c r="F54" s="7">
        <f>SUM(D54-E54)</f>
        <v>108707.09999999998</v>
      </c>
      <c r="G54" s="7">
        <v>28263.85</v>
      </c>
    </row>
    <row r="55" spans="1:7" x14ac:dyDescent="0.25">
      <c r="A55" s="25" t="s">
        <v>13</v>
      </c>
      <c r="B55" s="5">
        <v>6</v>
      </c>
      <c r="C55" s="5">
        <v>2</v>
      </c>
      <c r="D55" s="7">
        <v>69996</v>
      </c>
      <c r="E55" s="7">
        <v>52876.45</v>
      </c>
      <c r="F55" s="7">
        <f>SUM(D55-E55)</f>
        <v>17119.550000000003</v>
      </c>
      <c r="G55" s="7">
        <v>4451.08</v>
      </c>
    </row>
    <row r="56" spans="1:7" x14ac:dyDescent="0.25">
      <c r="A56" s="25" t="s">
        <v>16</v>
      </c>
      <c r="B56" s="5">
        <v>3</v>
      </c>
      <c r="C56" s="5">
        <v>1</v>
      </c>
      <c r="D56" s="7">
        <v>68859</v>
      </c>
      <c r="E56" s="7">
        <v>45749.7</v>
      </c>
      <c r="F56" s="7">
        <f>SUM(D56-E56)</f>
        <v>23109.300000000003</v>
      </c>
      <c r="G56" s="7">
        <v>6008.42</v>
      </c>
    </row>
    <row r="57" spans="1:7" x14ac:dyDescent="0.25">
      <c r="A57" s="29" t="s">
        <v>15</v>
      </c>
      <c r="B57" s="29">
        <f>SUM(B54:B56)</f>
        <v>12</v>
      </c>
      <c r="C57" s="29">
        <f t="shared" ref="C57" si="6">SUM(C54:C56)</f>
        <v>4</v>
      </c>
      <c r="D57" s="48">
        <f>SUM(D54:D56)</f>
        <v>519543</v>
      </c>
      <c r="E57" s="48">
        <f t="shared" ref="E57:F57" si="7">SUM(E54:E56)</f>
        <v>370607.05000000005</v>
      </c>
      <c r="F57" s="48">
        <f t="shared" si="7"/>
        <v>148935.94999999998</v>
      </c>
      <c r="G57" s="122">
        <f t="shared" ref="G57" si="8">SUM(G54:G56)</f>
        <v>38723.35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>
        <v>6</v>
      </c>
      <c r="C62" s="5">
        <v>2</v>
      </c>
      <c r="D62" s="7">
        <v>53843</v>
      </c>
      <c r="E62" s="7">
        <v>28283.15</v>
      </c>
      <c r="F62" s="7">
        <f>SUM(D62-E62)</f>
        <v>25559.85</v>
      </c>
      <c r="G62" s="7">
        <v>6645.56</v>
      </c>
    </row>
    <row r="63" spans="1:7" x14ac:dyDescent="0.25">
      <c r="A63" s="25" t="s">
        <v>14</v>
      </c>
      <c r="B63" s="5">
        <v>158</v>
      </c>
      <c r="C63" s="5">
        <v>5</v>
      </c>
      <c r="D63" s="7">
        <v>9910247.3000000007</v>
      </c>
      <c r="E63" s="7">
        <v>7265049.5999999996</v>
      </c>
      <c r="F63" s="7">
        <f>SUM(D63-E63)</f>
        <v>2645197.7000000011</v>
      </c>
      <c r="G63" s="7">
        <v>859689.25</v>
      </c>
    </row>
    <row r="64" spans="1:7" x14ac:dyDescent="0.25">
      <c r="A64" s="29" t="s">
        <v>15</v>
      </c>
      <c r="B64" s="29">
        <f>SUM(B62:B63)</f>
        <v>164</v>
      </c>
      <c r="C64" s="29">
        <f>SUM(C62:C63)</f>
        <v>7</v>
      </c>
      <c r="D64" s="48">
        <f t="shared" ref="D64:G64" si="9">SUM(D62:D63)</f>
        <v>9964090.3000000007</v>
      </c>
      <c r="E64" s="48">
        <f t="shared" si="9"/>
        <v>7293332.75</v>
      </c>
      <c r="F64" s="48">
        <f t="shared" si="9"/>
        <v>2670757.5500000012</v>
      </c>
      <c r="G64" s="48">
        <f t="shared" si="9"/>
        <v>866334.81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5">
        <v>6</v>
      </c>
      <c r="C69" s="5">
        <v>2</v>
      </c>
      <c r="D69" s="7">
        <v>486049</v>
      </c>
      <c r="E69" s="7">
        <v>353273.9</v>
      </c>
      <c r="F69" s="7">
        <f>SUM(D69-E69)</f>
        <v>132775.09999999998</v>
      </c>
      <c r="G69" s="7">
        <v>34521.53</v>
      </c>
    </row>
    <row r="70" spans="1:7" x14ac:dyDescent="0.25">
      <c r="A70" s="25" t="s">
        <v>13</v>
      </c>
      <c r="B70" s="5">
        <v>3</v>
      </c>
      <c r="C70" s="5">
        <v>1</v>
      </c>
      <c r="D70" s="7">
        <v>27812</v>
      </c>
      <c r="E70" s="7">
        <v>9815.4</v>
      </c>
      <c r="F70" s="7">
        <f>SUM(D70-E70)</f>
        <v>17996.599999999999</v>
      </c>
      <c r="G70" s="7">
        <v>4679.12</v>
      </c>
    </row>
    <row r="71" spans="1:7" x14ac:dyDescent="0.25">
      <c r="A71" s="25" t="s">
        <v>14</v>
      </c>
      <c r="B71" s="5">
        <v>20</v>
      </c>
      <c r="C71" s="5">
        <v>1</v>
      </c>
      <c r="D71" s="7">
        <v>1519898</v>
      </c>
      <c r="E71" s="7">
        <v>1167149.25</v>
      </c>
      <c r="F71" s="7">
        <f>SUM(D71-E71)</f>
        <v>352748.75</v>
      </c>
      <c r="G71" s="7">
        <v>114643.34</v>
      </c>
    </row>
    <row r="72" spans="1:7" x14ac:dyDescent="0.25">
      <c r="A72" s="29" t="s">
        <v>15</v>
      </c>
      <c r="B72" s="29">
        <f t="shared" ref="B72:G72" si="10">SUM(B69:B71)</f>
        <v>29</v>
      </c>
      <c r="C72" s="29">
        <f t="shared" si="10"/>
        <v>4</v>
      </c>
      <c r="D72" s="48">
        <f t="shared" si="10"/>
        <v>2033759</v>
      </c>
      <c r="E72" s="48">
        <f t="shared" si="10"/>
        <v>1530238.55</v>
      </c>
      <c r="F72" s="48">
        <f t="shared" si="10"/>
        <v>503520.44999999995</v>
      </c>
      <c r="G72" s="48">
        <f t="shared" si="10"/>
        <v>153843.99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5">
        <v>43</v>
      </c>
      <c r="C77" s="5">
        <v>14</v>
      </c>
      <c r="D77" s="7">
        <v>1897507</v>
      </c>
      <c r="E77" s="7">
        <v>1330213.6499999999</v>
      </c>
      <c r="F77" s="7">
        <f>SUM(D77-E77)</f>
        <v>567293.35000000009</v>
      </c>
      <c r="G77" s="7">
        <v>147496.26999999999</v>
      </c>
    </row>
    <row r="78" spans="1:7" x14ac:dyDescent="0.25">
      <c r="A78" s="25" t="s">
        <v>13</v>
      </c>
      <c r="B78" s="5">
        <v>24</v>
      </c>
      <c r="C78" s="5">
        <v>8</v>
      </c>
      <c r="D78" s="7">
        <v>871584.85</v>
      </c>
      <c r="E78" s="7">
        <v>615509.25</v>
      </c>
      <c r="F78" s="7">
        <f>SUM(D78-E78)</f>
        <v>256075.59999999998</v>
      </c>
      <c r="G78" s="7">
        <v>66579.66</v>
      </c>
    </row>
    <row r="79" spans="1:7" x14ac:dyDescent="0.25">
      <c r="A79" s="25" t="s">
        <v>14</v>
      </c>
      <c r="B79" s="5">
        <v>138</v>
      </c>
      <c r="C79" s="5">
        <v>4</v>
      </c>
      <c r="D79" s="7">
        <v>15514251.6</v>
      </c>
      <c r="E79" s="7">
        <v>11380243.550000001</v>
      </c>
      <c r="F79" s="7">
        <f>SUM(D79-E79)</f>
        <v>4134008.0499999989</v>
      </c>
      <c r="G79" s="7">
        <v>1343552.62</v>
      </c>
    </row>
    <row r="80" spans="1:7" x14ac:dyDescent="0.25">
      <c r="A80" s="29" t="s">
        <v>15</v>
      </c>
      <c r="B80" s="29">
        <f t="shared" ref="B80:G80" si="11">SUM(B77:B79)</f>
        <v>205</v>
      </c>
      <c r="C80" s="29">
        <f t="shared" si="11"/>
        <v>26</v>
      </c>
      <c r="D80" s="48">
        <f t="shared" si="11"/>
        <v>18283343.449999999</v>
      </c>
      <c r="E80" s="48">
        <f t="shared" si="11"/>
        <v>13325966.450000001</v>
      </c>
      <c r="F80" s="48">
        <f t="shared" si="11"/>
        <v>4957376.9999999991</v>
      </c>
      <c r="G80" s="48">
        <f t="shared" si="11"/>
        <v>1557628.55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3">
        <v>550</v>
      </c>
      <c r="C85" s="3">
        <v>182</v>
      </c>
      <c r="D85" s="1">
        <v>27273148.600000001</v>
      </c>
      <c r="E85" s="1">
        <v>18980044.25</v>
      </c>
      <c r="F85" s="1">
        <f>SUM(D85-E85)</f>
        <v>8293104.3500000015</v>
      </c>
      <c r="G85" s="1">
        <v>2156207.13</v>
      </c>
    </row>
    <row r="86" spans="1:7" x14ac:dyDescent="0.25">
      <c r="A86" s="25" t="s">
        <v>13</v>
      </c>
      <c r="B86" s="3">
        <v>326</v>
      </c>
      <c r="C86" s="3">
        <v>114</v>
      </c>
      <c r="D86" s="1">
        <v>11326634.6</v>
      </c>
      <c r="E86" s="1">
        <v>7923453.1500000004</v>
      </c>
      <c r="F86" s="1">
        <f>SUM(D86-E86)</f>
        <v>3403181.4499999993</v>
      </c>
      <c r="G86" s="1">
        <v>884827.18</v>
      </c>
    </row>
    <row r="87" spans="1:7" x14ac:dyDescent="0.25">
      <c r="A87" s="25" t="s">
        <v>16</v>
      </c>
      <c r="B87" s="3"/>
      <c r="C87" s="3">
        <v>0</v>
      </c>
      <c r="D87" s="1"/>
      <c r="E87" s="1"/>
      <c r="F87" s="1">
        <f>SUM(D87-E87)</f>
        <v>0</v>
      </c>
      <c r="G87" s="1"/>
    </row>
    <row r="88" spans="1:7" x14ac:dyDescent="0.25">
      <c r="A88" s="25" t="s">
        <v>17</v>
      </c>
      <c r="B88" s="3">
        <v>468</v>
      </c>
      <c r="C88" s="3">
        <v>5</v>
      </c>
      <c r="D88" s="1">
        <v>24004715</v>
      </c>
      <c r="E88" s="1">
        <v>17481701.75</v>
      </c>
      <c r="F88" s="1">
        <f>SUM(D88-E88)</f>
        <v>6523013.25</v>
      </c>
      <c r="G88" s="1">
        <v>1174142.3899999999</v>
      </c>
    </row>
    <row r="89" spans="1:7" x14ac:dyDescent="0.25">
      <c r="A89" s="25" t="s">
        <v>14</v>
      </c>
      <c r="B89" s="5">
        <v>226</v>
      </c>
      <c r="C89" s="5">
        <v>5</v>
      </c>
      <c r="D89" s="1">
        <v>20395050.600000001</v>
      </c>
      <c r="E89" s="7">
        <v>14959478.9</v>
      </c>
      <c r="F89" s="7">
        <f>SUM(D89-E89)</f>
        <v>5435571.7000000011</v>
      </c>
      <c r="G89" s="7">
        <v>1766560.8</v>
      </c>
    </row>
    <row r="90" spans="1:7" x14ac:dyDescent="0.25">
      <c r="A90" s="29" t="s">
        <v>15</v>
      </c>
      <c r="B90" s="29">
        <f t="shared" ref="B90:G90" si="12">SUM(B85:B89)</f>
        <v>1570</v>
      </c>
      <c r="C90" s="29">
        <f t="shared" si="12"/>
        <v>306</v>
      </c>
      <c r="D90" s="48">
        <f t="shared" si="12"/>
        <v>82999548.800000012</v>
      </c>
      <c r="E90" s="48">
        <f t="shared" si="12"/>
        <v>59344678.049999997</v>
      </c>
      <c r="F90" s="48">
        <f t="shared" si="12"/>
        <v>23654870.75</v>
      </c>
      <c r="G90" s="48">
        <f t="shared" si="12"/>
        <v>5981737.5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5">
        <v>26</v>
      </c>
      <c r="C95" s="5">
        <v>9</v>
      </c>
      <c r="D95" s="7">
        <v>517780</v>
      </c>
      <c r="E95" s="7">
        <v>356861.45</v>
      </c>
      <c r="F95" s="7">
        <f>SUM(D95-E95)</f>
        <v>160918.54999999999</v>
      </c>
      <c r="G95" s="7">
        <v>41838.82</v>
      </c>
    </row>
    <row r="96" spans="1:7" x14ac:dyDescent="0.25">
      <c r="A96" s="25" t="s">
        <v>13</v>
      </c>
      <c r="B96" s="5">
        <v>6</v>
      </c>
      <c r="C96" s="5">
        <v>2</v>
      </c>
      <c r="D96" s="7">
        <v>223682</v>
      </c>
      <c r="E96" s="7">
        <v>155600.65</v>
      </c>
      <c r="F96" s="7">
        <f>SUM(D96-E96)</f>
        <v>68081.350000000006</v>
      </c>
      <c r="G96" s="7">
        <v>17701.150000000001</v>
      </c>
    </row>
    <row r="97" spans="1:7" x14ac:dyDescent="0.25">
      <c r="A97" s="25" t="s">
        <v>14</v>
      </c>
      <c r="B97" s="5">
        <v>118</v>
      </c>
      <c r="C97" s="5">
        <v>3</v>
      </c>
      <c r="D97" s="7">
        <v>6199022</v>
      </c>
      <c r="E97" s="7">
        <v>4594144.8</v>
      </c>
      <c r="F97" s="7">
        <f>SUM(D97-E97)</f>
        <v>1604877.2000000002</v>
      </c>
      <c r="G97" s="7">
        <v>521585.09</v>
      </c>
    </row>
    <row r="98" spans="1:7" x14ac:dyDescent="0.25">
      <c r="A98" s="29" t="s">
        <v>15</v>
      </c>
      <c r="B98" s="29">
        <f t="shared" ref="B98:G98" si="13">SUM(B95:B97)</f>
        <v>150</v>
      </c>
      <c r="C98" s="29">
        <f t="shared" si="13"/>
        <v>14</v>
      </c>
      <c r="D98" s="48">
        <f t="shared" si="13"/>
        <v>6940484</v>
      </c>
      <c r="E98" s="48">
        <f t="shared" si="13"/>
        <v>5106606.8999999994</v>
      </c>
      <c r="F98" s="48">
        <f t="shared" si="13"/>
        <v>1833877.1</v>
      </c>
      <c r="G98" s="48">
        <f t="shared" si="13"/>
        <v>581125.06000000006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5">
        <v>121</v>
      </c>
      <c r="C103" s="5">
        <v>40</v>
      </c>
      <c r="D103" s="7">
        <v>3065001</v>
      </c>
      <c r="E103" s="7">
        <v>2221991.5499999998</v>
      </c>
      <c r="F103" s="7">
        <f>SUM(D103-E103)</f>
        <v>843009.45000000019</v>
      </c>
      <c r="G103" s="7">
        <v>219182.46</v>
      </c>
    </row>
    <row r="104" spans="1:7" x14ac:dyDescent="0.25">
      <c r="A104" s="25" t="s">
        <v>13</v>
      </c>
      <c r="B104" s="5">
        <v>26</v>
      </c>
      <c r="C104" s="5">
        <v>9</v>
      </c>
      <c r="D104" s="7">
        <v>512834</v>
      </c>
      <c r="E104" s="7">
        <v>389067.6</v>
      </c>
      <c r="F104" s="7">
        <f>SUM(D104-E104)</f>
        <v>123766.40000000002</v>
      </c>
      <c r="G104" s="7">
        <v>32179.26</v>
      </c>
    </row>
    <row r="105" spans="1:7" x14ac:dyDescent="0.25">
      <c r="A105" s="25" t="s">
        <v>16</v>
      </c>
      <c r="B105" s="5">
        <v>6</v>
      </c>
      <c r="C105" s="5">
        <v>1</v>
      </c>
      <c r="D105" s="7">
        <v>227091</v>
      </c>
      <c r="E105" s="7">
        <v>161942.6</v>
      </c>
      <c r="F105" s="7">
        <f>SUM(D105-E105)</f>
        <v>65148.399999999994</v>
      </c>
      <c r="G105" s="7">
        <v>16938.580000000002</v>
      </c>
    </row>
    <row r="106" spans="1:7" x14ac:dyDescent="0.25">
      <c r="A106" s="25" t="s">
        <v>17</v>
      </c>
      <c r="B106" s="5">
        <v>41</v>
      </c>
      <c r="C106" s="5">
        <v>1</v>
      </c>
      <c r="D106" s="7">
        <v>1208408</v>
      </c>
      <c r="E106" s="7">
        <v>877778.1</v>
      </c>
      <c r="F106" s="7">
        <f>SUM(D106-E106)</f>
        <v>330629.90000000002</v>
      </c>
      <c r="G106" s="7">
        <v>59513.38</v>
      </c>
    </row>
    <row r="107" spans="1:7" x14ac:dyDescent="0.25">
      <c r="A107" s="25" t="s">
        <v>14</v>
      </c>
      <c r="B107" s="5">
        <v>505</v>
      </c>
      <c r="C107" s="5">
        <v>12</v>
      </c>
      <c r="D107" s="7">
        <v>32399516.800000001</v>
      </c>
      <c r="E107" s="7">
        <v>23975159.350000001</v>
      </c>
      <c r="F107" s="7">
        <f>SUM(D107-E107)</f>
        <v>8424357.4499999993</v>
      </c>
      <c r="G107" s="7">
        <v>2737916.17</v>
      </c>
    </row>
    <row r="108" spans="1:7" x14ac:dyDescent="0.25">
      <c r="A108" s="29" t="s">
        <v>15</v>
      </c>
      <c r="B108" s="29">
        <f t="shared" ref="B108:G108" si="14">SUM(B103:B107)</f>
        <v>699</v>
      </c>
      <c r="C108" s="29">
        <f t="shared" si="14"/>
        <v>63</v>
      </c>
      <c r="D108" s="48">
        <f t="shared" si="14"/>
        <v>37412850.799999997</v>
      </c>
      <c r="E108" s="48">
        <f t="shared" si="14"/>
        <v>27625939.200000003</v>
      </c>
      <c r="F108" s="48">
        <f t="shared" si="14"/>
        <v>9786911.5999999996</v>
      </c>
      <c r="G108" s="48">
        <f t="shared" si="14"/>
        <v>3065729.85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5">
        <v>1</v>
      </c>
      <c r="C113" s="5">
        <v>1</v>
      </c>
      <c r="D113" s="7">
        <v>16567</v>
      </c>
      <c r="E113" s="7">
        <v>8375.4</v>
      </c>
      <c r="F113" s="7">
        <f>SUM(D113-E113)</f>
        <v>8191.6</v>
      </c>
      <c r="G113" s="7">
        <v>2129.8200000000002</v>
      </c>
    </row>
    <row r="114" spans="1:7" x14ac:dyDescent="0.25">
      <c r="A114" s="25" t="s">
        <v>14</v>
      </c>
      <c r="B114" s="5">
        <v>179</v>
      </c>
      <c r="C114" s="5">
        <v>6</v>
      </c>
      <c r="D114" s="7">
        <v>10185429.449999999</v>
      </c>
      <c r="E114" s="7">
        <v>7486947.3499999996</v>
      </c>
      <c r="F114" s="7">
        <f>SUM(D114-E114)</f>
        <v>2698482.0999999996</v>
      </c>
      <c r="G114" s="7">
        <v>877006.68</v>
      </c>
    </row>
    <row r="115" spans="1:7" x14ac:dyDescent="0.25">
      <c r="A115" s="29" t="s">
        <v>15</v>
      </c>
      <c r="B115" s="29">
        <f t="shared" ref="B115:G115" si="15">SUM(B113:B114)</f>
        <v>180</v>
      </c>
      <c r="C115" s="29">
        <f t="shared" si="15"/>
        <v>7</v>
      </c>
      <c r="D115" s="48">
        <f t="shared" si="15"/>
        <v>10201996.449999999</v>
      </c>
      <c r="E115" s="48">
        <f t="shared" si="15"/>
        <v>7495322.75</v>
      </c>
      <c r="F115" s="48">
        <f t="shared" si="15"/>
        <v>2706673.6999999997</v>
      </c>
      <c r="G115" s="48">
        <f t="shared" si="15"/>
        <v>879136.5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5">
        <v>441</v>
      </c>
      <c r="C121" s="5">
        <v>154</v>
      </c>
      <c r="D121" s="7">
        <v>12847162.5</v>
      </c>
      <c r="E121" s="7">
        <v>8902944.3499999996</v>
      </c>
      <c r="F121" s="7">
        <f>SUM(D121-E121)</f>
        <v>3944218.1500000004</v>
      </c>
      <c r="G121" s="7">
        <v>1025496.72</v>
      </c>
    </row>
    <row r="122" spans="1:7" x14ac:dyDescent="0.25">
      <c r="A122" s="25" t="s">
        <v>13</v>
      </c>
      <c r="B122" s="5">
        <v>144</v>
      </c>
      <c r="C122" s="5">
        <v>51</v>
      </c>
      <c r="D122" s="7">
        <v>3391377</v>
      </c>
      <c r="E122" s="7">
        <v>2380235.9</v>
      </c>
      <c r="F122" s="7">
        <f>SUM(D122-E122)</f>
        <v>1011141.1000000001</v>
      </c>
      <c r="G122" s="7">
        <v>262896.69</v>
      </c>
    </row>
    <row r="123" spans="1:7" x14ac:dyDescent="0.25">
      <c r="A123" s="25" t="s">
        <v>14</v>
      </c>
      <c r="B123" s="5">
        <v>155</v>
      </c>
      <c r="C123" s="5">
        <v>6</v>
      </c>
      <c r="D123" s="7">
        <v>10405527.4</v>
      </c>
      <c r="E123" s="7">
        <v>7784700.7000000002</v>
      </c>
      <c r="F123" s="7">
        <f>SUM(D123-E123)</f>
        <v>2620826.7000000002</v>
      </c>
      <c r="G123" s="7">
        <v>851768.68</v>
      </c>
    </row>
    <row r="124" spans="1:7" x14ac:dyDescent="0.25">
      <c r="A124" s="29" t="s">
        <v>15</v>
      </c>
      <c r="B124" s="29">
        <f t="shared" ref="B124:G124" si="16">SUM(B121:B123)</f>
        <v>740</v>
      </c>
      <c r="C124" s="29">
        <f t="shared" si="16"/>
        <v>211</v>
      </c>
      <c r="D124" s="48">
        <f t="shared" si="16"/>
        <v>26644066.899999999</v>
      </c>
      <c r="E124" s="48">
        <f t="shared" si="16"/>
        <v>19067880.949999999</v>
      </c>
      <c r="F124" s="48">
        <f t="shared" si="16"/>
        <v>7576185.9500000002</v>
      </c>
      <c r="G124" s="48">
        <f t="shared" si="16"/>
        <v>2140162.09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5">
        <v>38</v>
      </c>
      <c r="C129" s="5">
        <v>12</v>
      </c>
      <c r="D129" s="7">
        <v>2148813</v>
      </c>
      <c r="E129" s="7">
        <v>1534923.05</v>
      </c>
      <c r="F129" s="7">
        <f>SUM(D129-E129)</f>
        <v>613889.94999999995</v>
      </c>
      <c r="G129" s="7">
        <v>159611.39000000001</v>
      </c>
    </row>
    <row r="130" spans="1:7" x14ac:dyDescent="0.25">
      <c r="A130" s="25" t="s">
        <v>13</v>
      </c>
      <c r="B130" s="5">
        <v>25</v>
      </c>
      <c r="C130" s="5">
        <v>9</v>
      </c>
      <c r="D130" s="7">
        <v>1216753</v>
      </c>
      <c r="E130" s="7">
        <v>850283.25</v>
      </c>
      <c r="F130" s="7">
        <f>SUM(D130-E130)</f>
        <v>366469.75</v>
      </c>
      <c r="G130" s="7">
        <v>95282.14</v>
      </c>
    </row>
    <row r="131" spans="1:7" x14ac:dyDescent="0.25">
      <c r="A131" s="25" t="s">
        <v>14</v>
      </c>
      <c r="B131" s="5">
        <v>48</v>
      </c>
      <c r="C131" s="5">
        <v>1</v>
      </c>
      <c r="D131" s="7">
        <v>5036821.7</v>
      </c>
      <c r="E131" s="7">
        <v>3706932.95</v>
      </c>
      <c r="F131" s="7">
        <f>SUM(D131-E131)</f>
        <v>1329888.75</v>
      </c>
      <c r="G131" s="7">
        <v>432213.84</v>
      </c>
    </row>
    <row r="132" spans="1:7" x14ac:dyDescent="0.25">
      <c r="A132" s="29" t="s">
        <v>15</v>
      </c>
      <c r="B132" s="29">
        <f t="shared" ref="B132:G132" si="17">SUM(B129:B131)</f>
        <v>111</v>
      </c>
      <c r="C132" s="29">
        <f t="shared" si="17"/>
        <v>22</v>
      </c>
      <c r="D132" s="48">
        <f t="shared" si="17"/>
        <v>8402387.6999999993</v>
      </c>
      <c r="E132" s="48">
        <f t="shared" si="17"/>
        <v>6092139.25</v>
      </c>
      <c r="F132" s="48">
        <f t="shared" si="17"/>
        <v>2310248.4500000002</v>
      </c>
      <c r="G132" s="48">
        <f t="shared" si="17"/>
        <v>687107.37000000011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5">
        <v>34</v>
      </c>
      <c r="C137" s="5">
        <v>11</v>
      </c>
      <c r="D137" s="7">
        <v>1477149.2</v>
      </c>
      <c r="E137" s="7">
        <v>986771.7</v>
      </c>
      <c r="F137" s="7">
        <f>SUM(D137-E137)</f>
        <v>490377.5</v>
      </c>
      <c r="G137" s="7">
        <v>127498.15</v>
      </c>
    </row>
    <row r="138" spans="1:7" x14ac:dyDescent="0.25">
      <c r="A138" s="25" t="s">
        <v>13</v>
      </c>
      <c r="B138" s="5">
        <v>15</v>
      </c>
      <c r="C138" s="5">
        <v>5</v>
      </c>
      <c r="D138" s="7">
        <v>313235</v>
      </c>
      <c r="E138" s="7">
        <v>235311.45</v>
      </c>
      <c r="F138" s="7">
        <f>SUM(D138-E138)</f>
        <v>77923.549999999988</v>
      </c>
      <c r="G138" s="7">
        <v>20260.12</v>
      </c>
    </row>
    <row r="139" spans="1:7" x14ac:dyDescent="0.25">
      <c r="A139" s="25" t="s">
        <v>14</v>
      </c>
      <c r="B139" s="5">
        <v>110</v>
      </c>
      <c r="C139" s="5">
        <v>4</v>
      </c>
      <c r="D139" s="7">
        <v>5810965.25</v>
      </c>
      <c r="E139" s="7">
        <v>4256825.95</v>
      </c>
      <c r="F139" s="7">
        <f>SUM(D139-E139)</f>
        <v>1554139.2999999998</v>
      </c>
      <c r="G139" s="7">
        <v>505095.27</v>
      </c>
    </row>
    <row r="140" spans="1:7" x14ac:dyDescent="0.25">
      <c r="A140" s="29" t="s">
        <v>15</v>
      </c>
      <c r="B140" s="29">
        <f t="shared" ref="B140:G140" si="18">SUM(B137:B139)</f>
        <v>159</v>
      </c>
      <c r="C140" s="29">
        <f t="shared" si="18"/>
        <v>20</v>
      </c>
      <c r="D140" s="48">
        <f t="shared" si="18"/>
        <v>7601349.4500000002</v>
      </c>
      <c r="E140" s="48">
        <f t="shared" si="18"/>
        <v>5478909.0999999996</v>
      </c>
      <c r="F140" s="48">
        <f t="shared" si="18"/>
        <v>2122440.3499999996</v>
      </c>
      <c r="G140" s="48">
        <f t="shared" si="18"/>
        <v>652853.54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>
        <v>3</v>
      </c>
      <c r="C145" s="5">
        <v>1</v>
      </c>
      <c r="D145" s="7">
        <v>165800</v>
      </c>
      <c r="E145" s="7">
        <v>126067.3</v>
      </c>
      <c r="F145" s="7">
        <f>SUM(D145-E145)</f>
        <v>39732.699999999997</v>
      </c>
      <c r="G145" s="7">
        <v>10330.540000000001</v>
      </c>
    </row>
    <row r="146" spans="1:7" x14ac:dyDescent="0.25">
      <c r="A146" s="25" t="s">
        <v>14</v>
      </c>
      <c r="B146" s="5">
        <v>75</v>
      </c>
      <c r="C146" s="5">
        <v>2</v>
      </c>
      <c r="D146" s="7">
        <v>3665802.6</v>
      </c>
      <c r="E146" s="7">
        <v>2702757.55</v>
      </c>
      <c r="F146" s="7">
        <f>SUM(D146-E146)</f>
        <v>963045.05000000028</v>
      </c>
      <c r="G146" s="7">
        <v>312989.64</v>
      </c>
    </row>
    <row r="147" spans="1:7" x14ac:dyDescent="0.25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3831602.6</v>
      </c>
      <c r="E147" s="48">
        <f t="shared" si="19"/>
        <v>2828824.8499999996</v>
      </c>
      <c r="F147" s="48">
        <f t="shared" si="19"/>
        <v>1002777.7500000002</v>
      </c>
      <c r="G147" s="48">
        <f t="shared" si="19"/>
        <v>323320.18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5">
        <v>75</v>
      </c>
      <c r="C152" s="5">
        <v>24</v>
      </c>
      <c r="D152" s="7">
        <v>2051645.6</v>
      </c>
      <c r="E152" s="7">
        <v>1406271</v>
      </c>
      <c r="F152" s="7">
        <f>SUM(D152-E152)</f>
        <v>645374.60000000009</v>
      </c>
      <c r="G152" s="7">
        <v>167797.4</v>
      </c>
    </row>
    <row r="153" spans="1:7" x14ac:dyDescent="0.25">
      <c r="A153" s="25" t="s">
        <v>13</v>
      </c>
      <c r="B153" s="5">
        <v>95</v>
      </c>
      <c r="C153" s="5">
        <v>33</v>
      </c>
      <c r="D153" s="7">
        <v>2677541.4500000002</v>
      </c>
      <c r="E153" s="7">
        <v>1863416.8</v>
      </c>
      <c r="F153" s="7">
        <f>SUM(D153-E153)</f>
        <v>814124.65000000014</v>
      </c>
      <c r="G153" s="7">
        <v>211672.41</v>
      </c>
    </row>
    <row r="154" spans="1:7" x14ac:dyDescent="0.25">
      <c r="A154" s="25" t="s">
        <v>17</v>
      </c>
      <c r="B154" s="5">
        <v>150</v>
      </c>
      <c r="C154" s="5">
        <v>2</v>
      </c>
      <c r="D154" s="7">
        <v>6230231</v>
      </c>
      <c r="E154" s="7">
        <v>4578754.0999999996</v>
      </c>
      <c r="F154" s="7">
        <f>SUM(D154-E154)</f>
        <v>1651476.9000000004</v>
      </c>
      <c r="G154" s="7">
        <v>297265.84000000003</v>
      </c>
    </row>
    <row r="155" spans="1:7" x14ac:dyDescent="0.25">
      <c r="A155" s="25" t="s">
        <v>14</v>
      </c>
      <c r="B155" s="5">
        <v>90</v>
      </c>
      <c r="C155" s="5">
        <v>2</v>
      </c>
      <c r="D155" s="7">
        <v>5855130.8499999996</v>
      </c>
      <c r="E155" s="7">
        <v>4124477.8</v>
      </c>
      <c r="F155" s="7">
        <f>SUM(D155-E155)</f>
        <v>1730653.0499999998</v>
      </c>
      <c r="G155" s="7">
        <v>562462.24</v>
      </c>
    </row>
    <row r="156" spans="1:7" x14ac:dyDescent="0.25">
      <c r="A156" s="29" t="s">
        <v>15</v>
      </c>
      <c r="B156" s="29">
        <f t="shared" ref="B156:G156" si="20">SUM(B152:B155)</f>
        <v>410</v>
      </c>
      <c r="C156" s="29">
        <f t="shared" si="20"/>
        <v>61</v>
      </c>
      <c r="D156" s="48">
        <f t="shared" si="20"/>
        <v>16814548.899999999</v>
      </c>
      <c r="E156" s="48">
        <f t="shared" si="20"/>
        <v>11972919.699999999</v>
      </c>
      <c r="F156" s="48">
        <f t="shared" si="20"/>
        <v>4841629.2</v>
      </c>
      <c r="G156" s="48">
        <f t="shared" si="20"/>
        <v>1239197.8900000001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8" thickTop="1" x14ac:dyDescent="0.25">
      <c r="A161" s="25" t="s">
        <v>12</v>
      </c>
      <c r="B161" s="5">
        <v>27</v>
      </c>
      <c r="C161" s="5">
        <v>9</v>
      </c>
      <c r="D161" s="7">
        <v>1379374</v>
      </c>
      <c r="E161" s="7">
        <v>1016837.65</v>
      </c>
      <c r="F161" s="7">
        <f>SUM(D161-E161)</f>
        <v>362536.35</v>
      </c>
      <c r="G161" s="7">
        <v>94259.45</v>
      </c>
    </row>
    <row r="162" spans="1:7" x14ac:dyDescent="0.25">
      <c r="A162" s="25" t="s">
        <v>13</v>
      </c>
      <c r="B162" s="5">
        <v>21</v>
      </c>
      <c r="C162" s="5">
        <v>7</v>
      </c>
      <c r="D162" s="7">
        <v>756850</v>
      </c>
      <c r="E162" s="7">
        <v>542436.80000000005</v>
      </c>
      <c r="F162" s="7">
        <f>SUM(D162-E162)</f>
        <v>214413.19999999995</v>
      </c>
      <c r="G162" s="7">
        <v>55747.43</v>
      </c>
    </row>
    <row r="163" spans="1:7" x14ac:dyDescent="0.25">
      <c r="A163" s="25" t="s">
        <v>17</v>
      </c>
      <c r="B163" s="5">
        <v>125</v>
      </c>
      <c r="C163" s="5">
        <v>2</v>
      </c>
      <c r="D163" s="7">
        <v>5545470</v>
      </c>
      <c r="E163" s="7">
        <v>4183646.55</v>
      </c>
      <c r="F163" s="7">
        <f>SUM(D163-E163)</f>
        <v>1361823.4500000002</v>
      </c>
      <c r="G163" s="7">
        <v>245128.22</v>
      </c>
    </row>
    <row r="164" spans="1:7" x14ac:dyDescent="0.25">
      <c r="A164" s="25" t="s">
        <v>14</v>
      </c>
      <c r="B164" s="5">
        <v>33</v>
      </c>
      <c r="C164" s="5">
        <v>1</v>
      </c>
      <c r="D164" s="7">
        <v>3362501</v>
      </c>
      <c r="E164" s="7">
        <v>2405265.75</v>
      </c>
      <c r="F164" s="7">
        <f>SUM(D164-E164)</f>
        <v>957235.25</v>
      </c>
      <c r="G164" s="7">
        <v>311101.46000000002</v>
      </c>
    </row>
    <row r="165" spans="1:7" x14ac:dyDescent="0.25">
      <c r="A165" s="29" t="s">
        <v>15</v>
      </c>
      <c r="B165" s="29">
        <f t="shared" ref="B165:G165" si="21">SUM(B161:B164)</f>
        <v>206</v>
      </c>
      <c r="C165" s="29">
        <f t="shared" si="21"/>
        <v>19</v>
      </c>
      <c r="D165" s="48">
        <f t="shared" si="21"/>
        <v>11044195</v>
      </c>
      <c r="E165" s="48">
        <f t="shared" si="21"/>
        <v>8148186.75</v>
      </c>
      <c r="F165" s="48">
        <f t="shared" si="21"/>
        <v>2896008.25</v>
      </c>
      <c r="G165" s="48">
        <f t="shared" si="21"/>
        <v>706236.56</v>
      </c>
    </row>
    <row r="166" spans="1:7" x14ac:dyDescent="0.25">
      <c r="A166" s="31"/>
      <c r="B166" s="31"/>
      <c r="C166" s="31"/>
      <c r="D166" s="50"/>
      <c r="E166" s="50"/>
      <c r="F166" s="50"/>
      <c r="G166" s="50"/>
    </row>
    <row r="167" spans="1:7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7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8" thickTop="1" x14ac:dyDescent="0.25">
      <c r="A170" s="25" t="s">
        <v>12</v>
      </c>
      <c r="B170" s="5">
        <v>10</v>
      </c>
      <c r="C170" s="5">
        <v>3</v>
      </c>
      <c r="D170" s="7">
        <v>399809.35</v>
      </c>
      <c r="E170" s="7">
        <v>313132.34999999998</v>
      </c>
      <c r="F170" s="7">
        <f>SUM(D170-E170)</f>
        <v>86677</v>
      </c>
      <c r="G170" s="7">
        <v>22536.02</v>
      </c>
    </row>
    <row r="171" spans="1:7" x14ac:dyDescent="0.25">
      <c r="A171" s="25" t="s">
        <v>14</v>
      </c>
      <c r="B171" s="5">
        <v>421</v>
      </c>
      <c r="C171" s="5">
        <v>9</v>
      </c>
      <c r="D171" s="7">
        <v>36173200.25</v>
      </c>
      <c r="E171" s="7">
        <v>26846179.649999999</v>
      </c>
      <c r="F171" s="7">
        <f>SUM(D171-E171)</f>
        <v>9327020.6000000015</v>
      </c>
      <c r="G171" s="7">
        <v>3031281.7</v>
      </c>
    </row>
    <row r="172" spans="1:7" x14ac:dyDescent="0.25">
      <c r="A172" s="29" t="s">
        <v>15</v>
      </c>
      <c r="B172" s="29">
        <f t="shared" ref="B172:G172" si="22">SUM(B170:B171)</f>
        <v>431</v>
      </c>
      <c r="C172" s="29">
        <f t="shared" si="22"/>
        <v>12</v>
      </c>
      <c r="D172" s="48">
        <f t="shared" si="22"/>
        <v>36573009.600000001</v>
      </c>
      <c r="E172" s="48">
        <f t="shared" si="22"/>
        <v>27159312</v>
      </c>
      <c r="F172" s="48">
        <f t="shared" si="22"/>
        <v>9413697.6000000015</v>
      </c>
      <c r="G172" s="48">
        <f t="shared" si="22"/>
        <v>3053817.72</v>
      </c>
    </row>
    <row r="173" spans="1:7" x14ac:dyDescent="0.25">
      <c r="A173" s="31"/>
      <c r="B173" s="31"/>
      <c r="C173" s="31"/>
      <c r="D173" s="50"/>
      <c r="E173" s="50"/>
      <c r="F173" s="50"/>
      <c r="G173" s="50"/>
    </row>
    <row r="174" spans="1:7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7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8" thickTop="1" x14ac:dyDescent="0.25">
      <c r="A177" s="25" t="s">
        <v>12</v>
      </c>
      <c r="B177" s="5">
        <v>19</v>
      </c>
      <c r="C177" s="5">
        <v>6</v>
      </c>
      <c r="D177" s="7">
        <v>730272.9</v>
      </c>
      <c r="E177" s="7">
        <v>559806.9</v>
      </c>
      <c r="F177" s="7">
        <f>SUM(D177-E177)</f>
        <v>170466</v>
      </c>
      <c r="G177" s="7">
        <v>44321.16</v>
      </c>
    </row>
    <row r="178" spans="1:7" x14ac:dyDescent="0.25">
      <c r="A178" s="25" t="s">
        <v>13</v>
      </c>
      <c r="B178" s="5">
        <v>8</v>
      </c>
      <c r="C178" s="5">
        <v>3</v>
      </c>
      <c r="D178" s="7">
        <v>185771</v>
      </c>
      <c r="E178" s="7">
        <v>136514.4</v>
      </c>
      <c r="F178" s="7">
        <f>SUM(D178-E178)</f>
        <v>49256.600000000006</v>
      </c>
      <c r="G178" s="7">
        <v>12806.72</v>
      </c>
    </row>
    <row r="179" spans="1:7" x14ac:dyDescent="0.25">
      <c r="A179" s="25" t="s">
        <v>14</v>
      </c>
      <c r="B179" s="5">
        <v>298</v>
      </c>
      <c r="C179" s="5">
        <v>7</v>
      </c>
      <c r="D179" s="7">
        <v>18655391.550000001</v>
      </c>
      <c r="E179" s="7">
        <v>13845392.300000001</v>
      </c>
      <c r="F179" s="7">
        <f>SUM(D179-E179)</f>
        <v>4809999.25</v>
      </c>
      <c r="G179" s="7">
        <v>1563249.76</v>
      </c>
    </row>
    <row r="180" spans="1:7" x14ac:dyDescent="0.25">
      <c r="A180" s="29" t="s">
        <v>15</v>
      </c>
      <c r="B180" s="29">
        <f t="shared" ref="B180:G180" si="23">SUM(B177:B179)</f>
        <v>325</v>
      </c>
      <c r="C180" s="29">
        <f t="shared" si="23"/>
        <v>16</v>
      </c>
      <c r="D180" s="48">
        <f t="shared" si="23"/>
        <v>19571435.449999999</v>
      </c>
      <c r="E180" s="48">
        <f t="shared" si="23"/>
        <v>14541713.600000001</v>
      </c>
      <c r="F180" s="48">
        <f t="shared" si="23"/>
        <v>5029721.8499999996</v>
      </c>
      <c r="G180" s="48">
        <f t="shared" si="23"/>
        <v>1620377.6400000001</v>
      </c>
    </row>
    <row r="181" spans="1:7" x14ac:dyDescent="0.25">
      <c r="A181" s="31"/>
      <c r="B181" s="31"/>
      <c r="C181" s="31"/>
      <c r="D181" s="50"/>
      <c r="E181" s="50"/>
      <c r="F181" s="50"/>
      <c r="G181" s="50"/>
    </row>
    <row r="182" spans="1:7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7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8" thickTop="1" x14ac:dyDescent="0.25">
      <c r="A185" s="25" t="s">
        <v>12</v>
      </c>
      <c r="B185" s="5">
        <v>34</v>
      </c>
      <c r="C185" s="5">
        <v>11</v>
      </c>
      <c r="D185" s="7">
        <v>1576139</v>
      </c>
      <c r="E185" s="7">
        <v>1151589.3999999999</v>
      </c>
      <c r="F185" s="7">
        <f>SUM(D185-E185)</f>
        <v>424549.60000000009</v>
      </c>
      <c r="G185" s="7">
        <v>110382.9</v>
      </c>
    </row>
    <row r="186" spans="1:7" x14ac:dyDescent="0.25">
      <c r="A186" s="25" t="s">
        <v>13</v>
      </c>
      <c r="B186" s="5">
        <v>15</v>
      </c>
      <c r="C186" s="5">
        <v>6</v>
      </c>
      <c r="D186" s="7">
        <v>149770</v>
      </c>
      <c r="E186" s="7">
        <v>103550.8</v>
      </c>
      <c r="F186" s="7">
        <f>SUM(D186-E186)</f>
        <v>46219.199999999997</v>
      </c>
      <c r="G186" s="7">
        <v>12016.99</v>
      </c>
    </row>
    <row r="187" spans="1:7" x14ac:dyDescent="0.25">
      <c r="A187" s="25" t="s">
        <v>17</v>
      </c>
      <c r="B187" s="5">
        <v>70</v>
      </c>
      <c r="C187" s="5">
        <v>1</v>
      </c>
      <c r="D187" s="7">
        <v>3136246.45</v>
      </c>
      <c r="E187" s="7">
        <v>2371576.65</v>
      </c>
      <c r="F187" s="7">
        <f>SUM(D187-E187)</f>
        <v>764669.80000000028</v>
      </c>
      <c r="G187" s="7">
        <v>137640.56</v>
      </c>
    </row>
    <row r="188" spans="1:7" x14ac:dyDescent="0.25">
      <c r="A188" s="25" t="s">
        <v>14</v>
      </c>
      <c r="B188" s="5">
        <v>198</v>
      </c>
      <c r="C188" s="5">
        <v>5</v>
      </c>
      <c r="D188" s="7">
        <v>14099144.949999999</v>
      </c>
      <c r="E188" s="7">
        <v>10603601.699999999</v>
      </c>
      <c r="F188" s="7">
        <f>SUM(D188-E188)</f>
        <v>3495543.25</v>
      </c>
      <c r="G188" s="7">
        <v>1136051.56</v>
      </c>
    </row>
    <row r="189" spans="1:7" x14ac:dyDescent="0.25">
      <c r="A189" s="29" t="s">
        <v>15</v>
      </c>
      <c r="B189" s="29">
        <f t="shared" ref="B189:G189" si="24">SUM(B185:B188)</f>
        <v>317</v>
      </c>
      <c r="C189" s="29">
        <f t="shared" si="24"/>
        <v>23</v>
      </c>
      <c r="D189" s="48">
        <f t="shared" si="24"/>
        <v>18961300.399999999</v>
      </c>
      <c r="E189" s="48">
        <f t="shared" si="24"/>
        <v>14230318.549999999</v>
      </c>
      <c r="F189" s="48">
        <f t="shared" si="24"/>
        <v>4730981.8500000006</v>
      </c>
      <c r="G189" s="48">
        <f t="shared" si="24"/>
        <v>1396092.01</v>
      </c>
    </row>
    <row r="190" spans="1:7" x14ac:dyDescent="0.25">
      <c r="A190" s="31"/>
      <c r="B190" s="31"/>
      <c r="C190" s="31"/>
      <c r="D190" s="50"/>
      <c r="E190" s="50"/>
      <c r="F190" s="50"/>
      <c r="G190" s="50"/>
    </row>
    <row r="191" spans="1:7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7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5">
        <v>75</v>
      </c>
      <c r="C194" s="5">
        <v>25</v>
      </c>
      <c r="D194" s="7">
        <v>2461093</v>
      </c>
      <c r="E194" s="7">
        <v>1711947.3</v>
      </c>
      <c r="F194" s="7">
        <f>SUM(D194-E194)</f>
        <v>749145.7</v>
      </c>
      <c r="G194" s="7">
        <v>194777.88</v>
      </c>
    </row>
    <row r="195" spans="1:7" x14ac:dyDescent="0.25">
      <c r="A195" s="25" t="s">
        <v>13</v>
      </c>
      <c r="B195" s="5">
        <v>33</v>
      </c>
      <c r="C195" s="5">
        <v>11</v>
      </c>
      <c r="D195" s="7">
        <v>1439097</v>
      </c>
      <c r="E195" s="7">
        <v>1025577.6</v>
      </c>
      <c r="F195" s="7">
        <f>SUM(D195-E195)</f>
        <v>413519.4</v>
      </c>
      <c r="G195" s="7">
        <v>107515.04</v>
      </c>
    </row>
    <row r="196" spans="1:7" x14ac:dyDescent="0.25">
      <c r="A196" s="25" t="s">
        <v>17</v>
      </c>
      <c r="B196" s="5">
        <v>8</v>
      </c>
      <c r="C196" s="5">
        <v>1</v>
      </c>
      <c r="D196" s="7">
        <v>43145</v>
      </c>
      <c r="E196" s="7">
        <v>27564.9</v>
      </c>
      <c r="F196" s="7">
        <f>SUM(D196-E196)</f>
        <v>15580.099999999999</v>
      </c>
      <c r="G196" s="7">
        <v>2804.42</v>
      </c>
    </row>
    <row r="197" spans="1:7" x14ac:dyDescent="0.25">
      <c r="A197" s="25" t="s">
        <v>14</v>
      </c>
      <c r="B197" s="5">
        <v>380</v>
      </c>
      <c r="C197" s="5">
        <v>9</v>
      </c>
      <c r="D197" s="7">
        <v>24307122.100000001</v>
      </c>
      <c r="E197" s="7">
        <v>17673099.899999999</v>
      </c>
      <c r="F197" s="7">
        <f>SUM(D197-E197)</f>
        <v>6634022.200000003</v>
      </c>
      <c r="G197" s="7">
        <v>2156057.2200000002</v>
      </c>
    </row>
    <row r="198" spans="1:7" x14ac:dyDescent="0.25">
      <c r="A198" s="29" t="s">
        <v>15</v>
      </c>
      <c r="B198" s="29">
        <f t="shared" ref="B198:G198" si="25">SUM(B194:B197)</f>
        <v>496</v>
      </c>
      <c r="C198" s="29">
        <f t="shared" si="25"/>
        <v>46</v>
      </c>
      <c r="D198" s="48">
        <f t="shared" si="25"/>
        <v>28250457.100000001</v>
      </c>
      <c r="E198" s="48">
        <f t="shared" si="25"/>
        <v>20438189.699999999</v>
      </c>
      <c r="F198" s="48">
        <f t="shared" si="25"/>
        <v>7812267.4000000032</v>
      </c>
      <c r="G198" s="48">
        <f t="shared" si="25"/>
        <v>2461154.56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3">
        <v>108</v>
      </c>
      <c r="C203" s="3">
        <v>37</v>
      </c>
      <c r="D203" s="1">
        <v>3150136</v>
      </c>
      <c r="E203" s="1">
        <v>2234841.6</v>
      </c>
      <c r="F203" s="1">
        <f>SUM(D203-E203)</f>
        <v>915294.39999999991</v>
      </c>
      <c r="G203" s="1">
        <v>237976.54</v>
      </c>
    </row>
    <row r="204" spans="1:7" x14ac:dyDescent="0.25">
      <c r="A204" s="25" t="s">
        <v>13</v>
      </c>
      <c r="B204" s="3">
        <v>36</v>
      </c>
      <c r="C204" s="3">
        <v>12</v>
      </c>
      <c r="D204" s="1">
        <v>630554</v>
      </c>
      <c r="E204" s="1">
        <v>447956.65</v>
      </c>
      <c r="F204" s="1">
        <f>SUM(D204-E204)</f>
        <v>182597.34999999998</v>
      </c>
      <c r="G204" s="1">
        <v>47475.31</v>
      </c>
    </row>
    <row r="205" spans="1:7" x14ac:dyDescent="0.25">
      <c r="A205" s="25" t="s">
        <v>16</v>
      </c>
      <c r="B205" s="3">
        <v>12</v>
      </c>
      <c r="C205" s="3">
        <v>1</v>
      </c>
      <c r="D205" s="1">
        <v>157893</v>
      </c>
      <c r="E205" s="1">
        <v>115667.2</v>
      </c>
      <c r="F205" s="1">
        <f>SUM(D205-E205)</f>
        <v>42225.8</v>
      </c>
      <c r="G205" s="1">
        <v>10978.71</v>
      </c>
    </row>
    <row r="206" spans="1:7" x14ac:dyDescent="0.25">
      <c r="A206" s="25" t="s">
        <v>17</v>
      </c>
      <c r="B206" s="3">
        <v>51</v>
      </c>
      <c r="C206" s="3">
        <v>2</v>
      </c>
      <c r="D206" s="1">
        <v>1569155</v>
      </c>
      <c r="E206" s="1">
        <v>1117878.75</v>
      </c>
      <c r="F206" s="1">
        <f>SUM(D206-E206)</f>
        <v>451276.25</v>
      </c>
      <c r="G206" s="1">
        <v>81229.73</v>
      </c>
    </row>
    <row r="207" spans="1:7" x14ac:dyDescent="0.25">
      <c r="A207" s="25" t="s">
        <v>14</v>
      </c>
      <c r="B207" s="5">
        <v>679</v>
      </c>
      <c r="C207" s="5">
        <v>16</v>
      </c>
      <c r="D207" s="1">
        <v>61940477.299999997</v>
      </c>
      <c r="E207" s="7">
        <v>46349011.299999997</v>
      </c>
      <c r="F207" s="7">
        <f>SUM(D207-E207)</f>
        <v>15591466</v>
      </c>
      <c r="G207" s="7">
        <v>5067226.45</v>
      </c>
    </row>
    <row r="208" spans="1:7" x14ac:dyDescent="0.25">
      <c r="A208" s="29" t="s">
        <v>15</v>
      </c>
      <c r="B208" s="29">
        <f t="shared" ref="B208:G208" si="26">SUM(B203:B207)</f>
        <v>886</v>
      </c>
      <c r="C208" s="29">
        <f t="shared" si="26"/>
        <v>68</v>
      </c>
      <c r="D208" s="48">
        <f t="shared" si="26"/>
        <v>67448215.299999997</v>
      </c>
      <c r="E208" s="48">
        <f t="shared" si="26"/>
        <v>50265355.5</v>
      </c>
      <c r="F208" s="48">
        <f t="shared" si="26"/>
        <v>17182859.800000001</v>
      </c>
      <c r="G208" s="48">
        <f t="shared" si="26"/>
        <v>5444886.7400000002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5">
        <v>81</v>
      </c>
      <c r="C213" s="5">
        <v>28</v>
      </c>
      <c r="D213" s="7">
        <v>2639968</v>
      </c>
      <c r="E213" s="7">
        <v>1801757.75</v>
      </c>
      <c r="F213" s="7">
        <f>SUM(D213-E213)</f>
        <v>838210.25</v>
      </c>
      <c r="G213" s="7">
        <v>217934.67</v>
      </c>
    </row>
    <row r="214" spans="1:7" x14ac:dyDescent="0.25">
      <c r="A214" s="25" t="s">
        <v>13</v>
      </c>
      <c r="B214" s="5">
        <v>12</v>
      </c>
      <c r="C214" s="5">
        <v>4</v>
      </c>
      <c r="D214" s="7">
        <v>108247</v>
      </c>
      <c r="E214" s="7">
        <v>80476.55</v>
      </c>
      <c r="F214" s="7">
        <f>SUM(D214-E214)</f>
        <v>27770.449999999997</v>
      </c>
      <c r="G214" s="7">
        <v>7220.32</v>
      </c>
    </row>
    <row r="215" spans="1:7" x14ac:dyDescent="0.25">
      <c r="A215" s="25" t="s">
        <v>16</v>
      </c>
      <c r="B215" s="5">
        <v>6</v>
      </c>
      <c r="C215" s="5">
        <v>2</v>
      </c>
      <c r="D215" s="7">
        <v>50065</v>
      </c>
      <c r="E215" s="7">
        <v>30182.9</v>
      </c>
      <c r="F215" s="7">
        <f>SUM(D215-E215)</f>
        <v>19882.099999999999</v>
      </c>
      <c r="G215" s="7">
        <v>5169.3500000000004</v>
      </c>
    </row>
    <row r="216" spans="1:7" x14ac:dyDescent="0.25">
      <c r="A216" s="25" t="s">
        <v>14</v>
      </c>
      <c r="B216" s="5">
        <v>194</v>
      </c>
      <c r="C216" s="5">
        <v>5</v>
      </c>
      <c r="D216" s="7">
        <v>9712838</v>
      </c>
      <c r="E216" s="7">
        <v>6983866.2999999998</v>
      </c>
      <c r="F216" s="7">
        <f>SUM(D216-E216)</f>
        <v>2728971.7</v>
      </c>
      <c r="G216" s="7">
        <v>886915.8</v>
      </c>
    </row>
    <row r="217" spans="1:7" x14ac:dyDescent="0.25">
      <c r="A217" s="29" t="s">
        <v>15</v>
      </c>
      <c r="B217" s="29">
        <f t="shared" ref="B217:G217" si="27">SUM(B213:B216)</f>
        <v>293</v>
      </c>
      <c r="C217" s="29">
        <f t="shared" si="27"/>
        <v>39</v>
      </c>
      <c r="D217" s="48">
        <f t="shared" si="27"/>
        <v>12511118</v>
      </c>
      <c r="E217" s="48">
        <f t="shared" si="27"/>
        <v>8896283.5</v>
      </c>
      <c r="F217" s="48">
        <f t="shared" si="27"/>
        <v>3614834.5</v>
      </c>
      <c r="G217" s="48">
        <f t="shared" si="27"/>
        <v>1117240.1400000001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5">
        <v>9</v>
      </c>
      <c r="C222" s="5">
        <v>3</v>
      </c>
      <c r="D222" s="7">
        <v>373753</v>
      </c>
      <c r="E222" s="7">
        <v>280294.95</v>
      </c>
      <c r="F222" s="7">
        <f>SUM(D222-E222)</f>
        <v>93458.049999999988</v>
      </c>
      <c r="G222" s="7">
        <v>24299.09</v>
      </c>
    </row>
    <row r="223" spans="1:7" x14ac:dyDescent="0.25">
      <c r="A223" s="25" t="s">
        <v>13</v>
      </c>
      <c r="B223" s="5">
        <v>12</v>
      </c>
      <c r="C223" s="5">
        <v>4</v>
      </c>
      <c r="D223" s="7">
        <v>344942</v>
      </c>
      <c r="E223" s="7">
        <v>237862.95</v>
      </c>
      <c r="F223" s="7">
        <f>SUM(D223-E223)</f>
        <v>107079.04999999999</v>
      </c>
      <c r="G223" s="7">
        <v>27840.55</v>
      </c>
    </row>
    <row r="224" spans="1:7" x14ac:dyDescent="0.25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718695</v>
      </c>
      <c r="E224" s="48">
        <f t="shared" si="28"/>
        <v>518157.9</v>
      </c>
      <c r="F224" s="48">
        <f t="shared" si="28"/>
        <v>200537.09999999998</v>
      </c>
      <c r="G224" s="48">
        <f t="shared" si="28"/>
        <v>52139.64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5">
        <v>143</v>
      </c>
      <c r="C229" s="5">
        <v>48</v>
      </c>
      <c r="D229" s="7">
        <v>5720973</v>
      </c>
      <c r="E229" s="7">
        <v>4130862.55</v>
      </c>
      <c r="F229" s="7">
        <f>SUM(D229-E229)</f>
        <v>1590110.4500000002</v>
      </c>
      <c r="G229" s="7">
        <v>413428.72</v>
      </c>
    </row>
    <row r="230" spans="1:7" x14ac:dyDescent="0.25">
      <c r="A230" s="25" t="s">
        <v>13</v>
      </c>
      <c r="B230" s="5">
        <v>89</v>
      </c>
      <c r="C230" s="5">
        <v>30</v>
      </c>
      <c r="D230" s="7">
        <v>2854753</v>
      </c>
      <c r="E230" s="7">
        <v>2020664.35</v>
      </c>
      <c r="F230" s="7">
        <f>SUM(D230-E230)</f>
        <v>834088.64999999991</v>
      </c>
      <c r="G230" s="7">
        <v>216863.05</v>
      </c>
    </row>
    <row r="231" spans="1:7" x14ac:dyDescent="0.25">
      <c r="A231" s="25" t="s">
        <v>16</v>
      </c>
      <c r="B231" s="5">
        <v>3</v>
      </c>
      <c r="C231" s="5">
        <v>1</v>
      </c>
      <c r="D231" s="7">
        <v>9184</v>
      </c>
      <c r="E231" s="7">
        <v>6052.75</v>
      </c>
      <c r="F231" s="7">
        <f>SUM(D231-E231)</f>
        <v>3131.25</v>
      </c>
      <c r="G231" s="7">
        <v>814.13</v>
      </c>
    </row>
    <row r="232" spans="1:7" x14ac:dyDescent="0.25">
      <c r="A232" s="25" t="s">
        <v>17</v>
      </c>
      <c r="B232" s="5">
        <v>60</v>
      </c>
      <c r="C232" s="5">
        <v>1</v>
      </c>
      <c r="D232" s="7">
        <v>2206568</v>
      </c>
      <c r="E232" s="7">
        <v>1624345.55</v>
      </c>
      <c r="F232" s="7">
        <f>SUM(D232-E232)</f>
        <v>582222.44999999995</v>
      </c>
      <c r="G232" s="7">
        <v>104800.04</v>
      </c>
    </row>
    <row r="233" spans="1:7" x14ac:dyDescent="0.25">
      <c r="A233" s="25" t="s">
        <v>14</v>
      </c>
      <c r="B233" s="5">
        <v>519</v>
      </c>
      <c r="C233" s="5">
        <v>12</v>
      </c>
      <c r="D233" s="7">
        <v>40058323.850000001</v>
      </c>
      <c r="E233" s="7">
        <v>29544716.25</v>
      </c>
      <c r="F233" s="7">
        <f>SUM(D233-E233)</f>
        <v>10513607.600000001</v>
      </c>
      <c r="G233" s="7">
        <v>3416922.47</v>
      </c>
    </row>
    <row r="234" spans="1:7" x14ac:dyDescent="0.25">
      <c r="A234" s="29" t="s">
        <v>15</v>
      </c>
      <c r="B234" s="29">
        <f t="shared" ref="B234:G234" si="29">SUM(B229:B233)</f>
        <v>814</v>
      </c>
      <c r="C234" s="29">
        <f t="shared" si="29"/>
        <v>92</v>
      </c>
      <c r="D234" s="48">
        <f t="shared" si="29"/>
        <v>50849801.850000001</v>
      </c>
      <c r="E234" s="48">
        <f t="shared" si="29"/>
        <v>37326641.450000003</v>
      </c>
      <c r="F234" s="48">
        <f t="shared" si="29"/>
        <v>13523160.400000002</v>
      </c>
      <c r="G234" s="48">
        <f t="shared" si="29"/>
        <v>4152828.41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5">
        <v>24</v>
      </c>
      <c r="C239" s="5">
        <v>8</v>
      </c>
      <c r="D239" s="7">
        <v>821453</v>
      </c>
      <c r="E239" s="7">
        <v>554702.6</v>
      </c>
      <c r="F239" s="7">
        <f>SUM(D239-E239)</f>
        <v>266750.40000000002</v>
      </c>
      <c r="G239" s="7">
        <v>69355.100000000006</v>
      </c>
    </row>
    <row r="240" spans="1:7" x14ac:dyDescent="0.25">
      <c r="A240" s="25" t="s">
        <v>13</v>
      </c>
      <c r="B240" s="5">
        <v>6</v>
      </c>
      <c r="C240" s="5">
        <v>2</v>
      </c>
      <c r="D240" s="7">
        <v>169148</v>
      </c>
      <c r="E240" s="7">
        <v>106251.2</v>
      </c>
      <c r="F240" s="7">
        <f>SUM(D240-E240)</f>
        <v>62896.800000000003</v>
      </c>
      <c r="G240" s="7">
        <v>16353.17</v>
      </c>
    </row>
    <row r="241" spans="1:7" x14ac:dyDescent="0.25">
      <c r="A241" s="25" t="s">
        <v>14</v>
      </c>
      <c r="B241" s="5">
        <v>293</v>
      </c>
      <c r="C241" s="5">
        <v>8</v>
      </c>
      <c r="D241" s="7">
        <v>21171420.800000001</v>
      </c>
      <c r="E241" s="7">
        <v>15603962.800000001</v>
      </c>
      <c r="F241" s="7">
        <f>SUM(D241-E241)</f>
        <v>5567458</v>
      </c>
      <c r="G241" s="7">
        <v>1809423.85</v>
      </c>
    </row>
    <row r="242" spans="1:7" x14ac:dyDescent="0.25">
      <c r="A242" s="29" t="s">
        <v>15</v>
      </c>
      <c r="B242" s="29">
        <f t="shared" ref="B242:G242" si="30">SUM(B239:B241)</f>
        <v>323</v>
      </c>
      <c r="C242" s="29">
        <f t="shared" si="30"/>
        <v>18</v>
      </c>
      <c r="D242" s="48">
        <f t="shared" si="30"/>
        <v>22162021.800000001</v>
      </c>
      <c r="E242" s="48">
        <f t="shared" si="30"/>
        <v>16264916.600000001</v>
      </c>
      <c r="F242" s="48">
        <f t="shared" si="30"/>
        <v>5897105.2000000002</v>
      </c>
      <c r="G242" s="48">
        <f t="shared" si="30"/>
        <v>1895132.12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5">
        <v>33</v>
      </c>
      <c r="C247" s="5">
        <v>11</v>
      </c>
      <c r="D247" s="7">
        <v>773909</v>
      </c>
      <c r="E247" s="7">
        <v>582605.1</v>
      </c>
      <c r="F247" s="7">
        <f>SUM(D247-E247)</f>
        <v>191303.90000000002</v>
      </c>
      <c r="G247" s="7">
        <v>49739.01</v>
      </c>
    </row>
    <row r="248" spans="1:7" x14ac:dyDescent="0.25">
      <c r="A248" s="25" t="s">
        <v>13</v>
      </c>
      <c r="B248" s="5">
        <v>18</v>
      </c>
      <c r="C248" s="5">
        <v>6</v>
      </c>
      <c r="D248" s="7">
        <v>192593.65</v>
      </c>
      <c r="E248" s="7">
        <v>134143.65</v>
      </c>
      <c r="F248" s="7">
        <f>SUM(D248-E248)</f>
        <v>58450</v>
      </c>
      <c r="G248" s="7">
        <v>15197</v>
      </c>
    </row>
    <row r="249" spans="1:7" x14ac:dyDescent="0.25">
      <c r="A249" s="25" t="s">
        <v>14</v>
      </c>
      <c r="B249" s="5">
        <v>536</v>
      </c>
      <c r="C249" s="5">
        <v>13</v>
      </c>
      <c r="D249" s="7">
        <v>37592815.549999997</v>
      </c>
      <c r="E249" s="7">
        <v>27989646.399999999</v>
      </c>
      <c r="F249" s="7">
        <f>SUM(D249-E249)</f>
        <v>9603169.1499999985</v>
      </c>
      <c r="G249" s="7">
        <v>3121029.97</v>
      </c>
    </row>
    <row r="250" spans="1:7" x14ac:dyDescent="0.25">
      <c r="A250" s="29" t="s">
        <v>15</v>
      </c>
      <c r="B250" s="29">
        <f t="shared" ref="B250:G250" si="31">SUM(B247:B249)</f>
        <v>587</v>
      </c>
      <c r="C250" s="29">
        <f t="shared" si="31"/>
        <v>30</v>
      </c>
      <c r="D250" s="48">
        <f t="shared" si="31"/>
        <v>38559318.199999996</v>
      </c>
      <c r="E250" s="48">
        <f t="shared" si="31"/>
        <v>28706395.149999999</v>
      </c>
      <c r="F250" s="48">
        <f t="shared" si="31"/>
        <v>9852923.0499999989</v>
      </c>
      <c r="G250" s="48">
        <f t="shared" si="31"/>
        <v>3185965.98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5">
        <v>9</v>
      </c>
      <c r="C255" s="5">
        <v>3</v>
      </c>
      <c r="D255" s="7">
        <v>448813</v>
      </c>
      <c r="E255" s="7">
        <v>285172.8</v>
      </c>
      <c r="F255" s="7">
        <f>SUM(D255-E255)</f>
        <v>163640.20000000001</v>
      </c>
      <c r="G255" s="7">
        <v>42546.45</v>
      </c>
    </row>
    <row r="256" spans="1:7" x14ac:dyDescent="0.25">
      <c r="A256" s="25" t="s">
        <v>13</v>
      </c>
      <c r="B256" s="5">
        <v>9</v>
      </c>
      <c r="C256" s="5">
        <v>3</v>
      </c>
      <c r="D256" s="7">
        <v>200855</v>
      </c>
      <c r="E256" s="7">
        <v>140058.15</v>
      </c>
      <c r="F256" s="7">
        <f>SUM(D256-E256)</f>
        <v>60796.850000000006</v>
      </c>
      <c r="G256" s="7">
        <v>15807.18</v>
      </c>
    </row>
    <row r="257" spans="1:7" x14ac:dyDescent="0.25">
      <c r="A257" s="25" t="s">
        <v>14</v>
      </c>
      <c r="B257" s="5">
        <v>71</v>
      </c>
      <c r="C257" s="5">
        <v>2</v>
      </c>
      <c r="D257" s="7">
        <v>5288823.1500000004</v>
      </c>
      <c r="E257" s="7">
        <v>3880756.15</v>
      </c>
      <c r="F257" s="7">
        <f>SUM(D257-E257)</f>
        <v>1408067.0000000005</v>
      </c>
      <c r="G257" s="7">
        <v>457621.78</v>
      </c>
    </row>
    <row r="258" spans="1:7" x14ac:dyDescent="0.25">
      <c r="A258" s="29" t="s">
        <v>15</v>
      </c>
      <c r="B258" s="29">
        <f t="shared" ref="B258:G258" si="32">SUM(B255:B257)</f>
        <v>89</v>
      </c>
      <c r="C258" s="29">
        <f t="shared" si="32"/>
        <v>8</v>
      </c>
      <c r="D258" s="48">
        <f t="shared" si="32"/>
        <v>5938491.1500000004</v>
      </c>
      <c r="E258" s="48">
        <f t="shared" si="32"/>
        <v>4305987.0999999996</v>
      </c>
      <c r="F258" s="48">
        <f t="shared" si="32"/>
        <v>1632504.0500000005</v>
      </c>
      <c r="G258" s="48">
        <f t="shared" si="32"/>
        <v>515975.41000000003</v>
      </c>
    </row>
    <row r="259" spans="1:7" x14ac:dyDescent="0.25">
      <c r="A259" s="13"/>
      <c r="B259" s="13"/>
      <c r="C259" s="13"/>
      <c r="D259" s="39"/>
      <c r="E259" s="39"/>
      <c r="F259" s="39"/>
      <c r="G259" s="39"/>
    </row>
    <row r="260" spans="1:7" ht="15.6" x14ac:dyDescent="0.3">
      <c r="A260" s="129" t="s">
        <v>49</v>
      </c>
      <c r="B260" s="129"/>
      <c r="C260" s="129"/>
      <c r="D260" s="129"/>
      <c r="E260" s="129"/>
      <c r="F260" s="39"/>
      <c r="G260" s="39"/>
    </row>
    <row r="261" spans="1:7" ht="16.2" thickBot="1" x14ac:dyDescent="0.35">
      <c r="A261" s="17"/>
      <c r="B261" s="17"/>
      <c r="C261" s="17"/>
      <c r="D261" s="55"/>
      <c r="E261" s="55"/>
      <c r="F261" s="39"/>
      <c r="G261" s="39"/>
    </row>
    <row r="262" spans="1:7" ht="13.8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8" thickBot="1" x14ac:dyDescent="0.3">
      <c r="A263" s="131"/>
      <c r="B263" s="133"/>
      <c r="C263" s="135"/>
      <c r="D263" s="125"/>
      <c r="E263" s="125"/>
      <c r="F263" s="125"/>
      <c r="G263" s="127"/>
    </row>
    <row r="264" spans="1:7" ht="13.8" thickTop="1" x14ac:dyDescent="0.25">
      <c r="A264" s="8"/>
      <c r="B264" s="8"/>
      <c r="C264" s="8"/>
      <c r="D264" s="39"/>
      <c r="E264" s="39"/>
      <c r="F264" s="39"/>
      <c r="G264" s="39"/>
    </row>
    <row r="265" spans="1:7" x14ac:dyDescent="0.25">
      <c r="A265" s="12" t="s">
        <v>12</v>
      </c>
      <c r="B265" s="40">
        <f>SUMIF($A$1:$A$258,"TYPE 1",$B$1:$B$258)</f>
        <v>2378</v>
      </c>
      <c r="C265" s="40">
        <f>SUMIF($A$1:$A$258,"TYPE 1",$C$1:$C$258)</f>
        <v>800</v>
      </c>
      <c r="D265" s="39">
        <f>SUMIF($A$1:$A$258,"TYPE 1",$D$1:$D$258)</f>
        <v>87128841.950000018</v>
      </c>
      <c r="E265" s="39">
        <f>SUMIF($A$1:$A$258,"TYPE 1",$E$1:$E$258)</f>
        <v>61099030.049999997</v>
      </c>
      <c r="F265" s="39">
        <f>SUMIF($A$1:$A$258,"TYPE 1",$F$1:$F$258)</f>
        <v>26029811.899999999</v>
      </c>
      <c r="G265" s="39">
        <f>SUMIF($A$1:$A$258,"TYPE 1",$G$1:$G$258)</f>
        <v>6767751.1099999994</v>
      </c>
    </row>
    <row r="266" spans="1:7" x14ac:dyDescent="0.25">
      <c r="A266" s="12" t="s">
        <v>13</v>
      </c>
      <c r="B266" s="40">
        <f>SUMIF($A$1:$A$258,"TYPE 2",$B$1:$B$258)</f>
        <v>1103</v>
      </c>
      <c r="C266" s="40">
        <f>SUMIF($A$1:$A$258,"TYPE 2",$C$1:$C$258)</f>
        <v>381</v>
      </c>
      <c r="D266" s="39">
        <f>SUMIF($A$1:$A$258,"TYPE 2",$D$1:$D$258)</f>
        <v>32293830.549999997</v>
      </c>
      <c r="E266" s="39">
        <f>SUMIF($A$1:$A$258,"TYPE 2",$E$1:$E$258)</f>
        <v>22684988.699999999</v>
      </c>
      <c r="F266" s="39">
        <f>SUMIF($A$1:$A$258,"TYPE 2",$F$1:$F$258)</f>
        <v>9608841.8499999996</v>
      </c>
      <c r="G266" s="39">
        <f>SUMIF($A$1:$A$258,"TYPE 2",$G$1:$G$258)</f>
        <v>2498298.9299999992</v>
      </c>
    </row>
    <row r="267" spans="1:7" x14ac:dyDescent="0.25">
      <c r="A267" s="12" t="s">
        <v>16</v>
      </c>
      <c r="B267" s="40">
        <f>SUMIF($A$1:$A$258,"TYPE 3",$B$1:$B$258)</f>
        <v>47</v>
      </c>
      <c r="C267" s="40">
        <f>SUMIF($A$1:$A$258,"TYPE 3",$C$1:$C$258)</f>
        <v>8</v>
      </c>
      <c r="D267" s="39">
        <f>SUMIF($A$1:$A$258,"TYPE 3",$D$1:$D$258)</f>
        <v>905251</v>
      </c>
      <c r="E267" s="39">
        <f>SUMIF($A$1:$A$258,"TYPE 3",$E$1:$E$258)</f>
        <v>630248.05000000005</v>
      </c>
      <c r="F267" s="39">
        <f>SUMIF($A$1:$A$258,"TYPE 3",$F$1:$F$258)</f>
        <v>275002.95</v>
      </c>
      <c r="G267" s="39">
        <f>SUMIF($A$1:$A$258,"TYPE 3",$G$1:$G$258)</f>
        <v>71500.780000000013</v>
      </c>
    </row>
    <row r="268" spans="1:7" x14ac:dyDescent="0.25">
      <c r="A268" s="12" t="s">
        <v>17</v>
      </c>
      <c r="B268" s="40">
        <f>SUMIF($A$1:$A$258,"TYPE 4",$B$1:$B$258)</f>
        <v>973</v>
      </c>
      <c r="C268" s="40">
        <f>SUMIF($A$1:$A$258,"TYPE 4",$C$1:$C$258)</f>
        <v>15</v>
      </c>
      <c r="D268" s="39">
        <f>SUMIF($A$1:$A$258,"TYPE 4",$D$1:$D$258)</f>
        <v>43943938.450000003</v>
      </c>
      <c r="E268" s="39">
        <f>SUMIF($A$1:$A$258,"TYPE 4",$E$1:$E$258)</f>
        <v>32263246.350000001</v>
      </c>
      <c r="F268" s="39">
        <f>SUMIF($A$1:$A$258,"TYPE 4",$F$1:$F$258)</f>
        <v>11680692.1</v>
      </c>
      <c r="G268" s="39">
        <f>SUMIF($A$1:$A$258,"TYPE 4",$G$1:$G$258)</f>
        <v>2102524.5799999996</v>
      </c>
    </row>
    <row r="269" spans="1:7" x14ac:dyDescent="0.25">
      <c r="A269" s="12" t="s">
        <v>14</v>
      </c>
      <c r="B269" s="40">
        <f>SUMIF($A$1:$A$258,"TYPE 5",$B$1:$B$258)</f>
        <v>7350</v>
      </c>
      <c r="C269" s="40">
        <f>SUMIF($A$1:$A$258,"TYPE 5",$C$1:$C$258)</f>
        <v>191</v>
      </c>
      <c r="D269" s="39">
        <f>SUMIF($A$1:$A$258,"TYPE 5",$D$1:$D$258)</f>
        <v>516703828.10000002</v>
      </c>
      <c r="E269" s="39">
        <f>SUMIF($A$1:$A$258,"TYPE 5",$E$1:$E$258)</f>
        <v>380944292.19999999</v>
      </c>
      <c r="F269" s="39">
        <f>SUMIF($A$1:$A$258,"TYPE 5",$F$1:$F$258)</f>
        <v>135759535.90000001</v>
      </c>
      <c r="G269" s="39">
        <f>SUMIF($A$1:$A$258,"TYPE 5",$G$1:$G$258)</f>
        <v>44121849.18</v>
      </c>
    </row>
    <row r="270" spans="1:7" ht="13.8" thickBot="1" x14ac:dyDescent="0.3">
      <c r="A270" s="12" t="s">
        <v>15</v>
      </c>
      <c r="B270" s="73">
        <f>SUM(B265:B269)-2</f>
        <v>11849</v>
      </c>
      <c r="C270" s="41">
        <f t="shared" ref="C270:D270" si="33">SUM(C265:C269)</f>
        <v>1395</v>
      </c>
      <c r="D270" s="56">
        <f t="shared" si="33"/>
        <v>680975690.05000007</v>
      </c>
      <c r="E270" s="56">
        <f>SUM(E265:E269)</f>
        <v>497621805.35000002</v>
      </c>
      <c r="F270" s="56">
        <f>SUM(F265:F269)</f>
        <v>183353884.70000002</v>
      </c>
      <c r="G270" s="56">
        <f>SUM(G265:G269)-0.09</f>
        <v>55561924.489999995</v>
      </c>
    </row>
    <row r="271" spans="1:7" ht="13.8" thickTop="1" x14ac:dyDescent="0.25">
      <c r="A271" s="128"/>
      <c r="B271" s="128"/>
      <c r="C271" s="128"/>
      <c r="D271" s="128"/>
      <c r="E271" s="47"/>
      <c r="F271" s="39"/>
      <c r="G271" s="39"/>
    </row>
    <row r="272" spans="1:7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2024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A259" zoomScale="156" zoomScaleNormal="100" zoomScalePageLayoutView="156" workbookViewId="0">
      <selection activeCell="B270" sqref="B270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5.109375" style="39" bestFit="1" customWidth="1"/>
    <col min="7" max="7" width="14" style="39" bestFit="1" customWidth="1"/>
    <col min="8" max="8" width="14.33203125" style="8" customWidth="1"/>
    <col min="9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/>
      <c r="C4" s="5"/>
      <c r="D4" s="28"/>
      <c r="E4" s="28"/>
      <c r="F4" s="7">
        <f>SUM(D4-E4)</f>
        <v>0</v>
      </c>
      <c r="G4" s="28"/>
    </row>
    <row r="5" spans="1:8" x14ac:dyDescent="0.25">
      <c r="A5" s="13" t="s">
        <v>13</v>
      </c>
      <c r="B5" s="5"/>
      <c r="C5" s="5"/>
      <c r="D5" s="28"/>
      <c r="E5" s="28"/>
      <c r="F5" s="7">
        <f>SUM(D5-E5)</f>
        <v>0</v>
      </c>
      <c r="G5" s="28"/>
    </row>
    <row r="6" spans="1:8" x14ac:dyDescent="0.25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64"/>
      <c r="C12" s="64"/>
      <c r="D12" s="28"/>
      <c r="E12" s="28"/>
      <c r="F12" s="28">
        <f>SUM(D12-E12)</f>
        <v>0</v>
      </c>
      <c r="G12" s="28"/>
    </row>
    <row r="13" spans="1:8" x14ac:dyDescent="0.25">
      <c r="A13" s="25" t="s">
        <v>13</v>
      </c>
      <c r="B13" s="64"/>
      <c r="C13" s="64"/>
      <c r="D13" s="28"/>
      <c r="E13" s="28"/>
      <c r="F13" s="28">
        <f>SUM(D13-E13)</f>
        <v>0</v>
      </c>
      <c r="G13" s="28"/>
    </row>
    <row r="14" spans="1:8" x14ac:dyDescent="0.25">
      <c r="A14" s="25" t="s">
        <v>14</v>
      </c>
      <c r="B14" s="64"/>
      <c r="C14" s="64"/>
      <c r="D14" s="28"/>
      <c r="E14" s="28"/>
      <c r="F14" s="38">
        <f>SUM(D14-E14)</f>
        <v>0</v>
      </c>
      <c r="G14" s="28"/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64"/>
      <c r="C20" s="64"/>
      <c r="D20" s="7"/>
      <c r="E20" s="7"/>
      <c r="F20" s="7">
        <f>SUM(D20-E20)</f>
        <v>0</v>
      </c>
      <c r="G20" s="7"/>
    </row>
    <row r="21" spans="1:7" x14ac:dyDescent="0.25">
      <c r="A21" s="25" t="s">
        <v>13</v>
      </c>
      <c r="B21" s="64"/>
      <c r="C21" s="64"/>
      <c r="D21" s="7"/>
      <c r="E21" s="7"/>
      <c r="F21" s="7">
        <f>SUM(D21-E21)</f>
        <v>0</v>
      </c>
      <c r="G21" s="7"/>
    </row>
    <row r="22" spans="1:7" x14ac:dyDescent="0.25">
      <c r="A22" s="25" t="s">
        <v>14</v>
      </c>
      <c r="B22" s="64"/>
      <c r="C22" s="64"/>
      <c r="D22" s="7"/>
      <c r="E22" s="7"/>
      <c r="F22" s="7">
        <f>SUM(D22-E22)</f>
        <v>0</v>
      </c>
      <c r="G22" s="7"/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64"/>
      <c r="C28" s="64"/>
      <c r="D28" s="7"/>
      <c r="E28" s="7"/>
      <c r="F28" s="7">
        <f>SUM(D28-E28)</f>
        <v>0</v>
      </c>
      <c r="G28" s="7"/>
    </row>
    <row r="29" spans="1:7" x14ac:dyDescent="0.25">
      <c r="A29" s="25" t="s">
        <v>13</v>
      </c>
      <c r="B29" s="64"/>
      <c r="C29" s="64"/>
      <c r="D29" s="7"/>
      <c r="E29" s="7"/>
      <c r="F29" s="7">
        <f>SUM(D29-E29)</f>
        <v>0</v>
      </c>
      <c r="G29" s="7"/>
    </row>
    <row r="30" spans="1:7" x14ac:dyDescent="0.25">
      <c r="A30" s="25" t="s">
        <v>16</v>
      </c>
      <c r="B30" s="64"/>
      <c r="C30" s="64"/>
      <c r="D30" s="7"/>
      <c r="E30" s="7"/>
      <c r="F30" s="7">
        <f>SUM(D30-E30)</f>
        <v>0</v>
      </c>
      <c r="G30" s="7"/>
    </row>
    <row r="31" spans="1:7" x14ac:dyDescent="0.25">
      <c r="A31" s="25" t="s">
        <v>14</v>
      </c>
      <c r="B31" s="64"/>
      <c r="C31" s="64"/>
      <c r="D31" s="7"/>
      <c r="E31" s="7"/>
      <c r="F31" s="7">
        <f>SUM(D31-E31)</f>
        <v>0</v>
      </c>
      <c r="G31" s="7"/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64"/>
      <c r="C37" s="64"/>
      <c r="D37" s="7"/>
      <c r="E37" s="7"/>
      <c r="F37" s="7">
        <f>SUM(D37-E37)</f>
        <v>0</v>
      </c>
      <c r="G37" s="7"/>
    </row>
    <row r="38" spans="1:7" x14ac:dyDescent="0.25">
      <c r="A38" s="25" t="s">
        <v>13</v>
      </c>
      <c r="B38" s="64"/>
      <c r="C38" s="64"/>
      <c r="D38" s="7"/>
      <c r="E38" s="7"/>
      <c r="F38" s="7">
        <f>SUM(D38-E38)</f>
        <v>0</v>
      </c>
      <c r="G38" s="7"/>
    </row>
    <row r="39" spans="1:7" x14ac:dyDescent="0.25">
      <c r="A39" s="25" t="s">
        <v>16</v>
      </c>
      <c r="B39" s="64"/>
      <c r="C39" s="64"/>
      <c r="D39" s="7"/>
      <c r="E39" s="7"/>
      <c r="F39" s="7">
        <f>SUM(D39-E39)</f>
        <v>0</v>
      </c>
      <c r="G39" s="7"/>
    </row>
    <row r="40" spans="1:7" x14ac:dyDescent="0.25">
      <c r="A40" s="25" t="s">
        <v>14</v>
      </c>
      <c r="B40" s="64"/>
      <c r="C40" s="64"/>
      <c r="D40" s="7"/>
      <c r="E40" s="7"/>
      <c r="F40" s="7">
        <f>SUM(D40-E40)</f>
        <v>0</v>
      </c>
      <c r="G40" s="7"/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64"/>
      <c r="C46" s="64"/>
      <c r="D46" s="7"/>
      <c r="E46" s="7"/>
      <c r="F46" s="7">
        <f>SUM(D46-E46)</f>
        <v>0</v>
      </c>
      <c r="G46" s="7"/>
    </row>
    <row r="47" spans="1:7" x14ac:dyDescent="0.25">
      <c r="A47" s="25" t="s">
        <v>13</v>
      </c>
      <c r="B47" s="64"/>
      <c r="C47" s="64"/>
      <c r="D47" s="7"/>
      <c r="E47" s="7"/>
      <c r="F47" s="7">
        <f>SUM(D47-E47)</f>
        <v>0</v>
      </c>
      <c r="G47" s="7"/>
    </row>
    <row r="48" spans="1:7" x14ac:dyDescent="0.25">
      <c r="A48" s="25" t="s">
        <v>14</v>
      </c>
      <c r="B48" s="64"/>
      <c r="C48" s="64"/>
      <c r="D48" s="7"/>
      <c r="E48" s="7"/>
      <c r="F48" s="7">
        <f>SUM(D48-E48)</f>
        <v>0</v>
      </c>
      <c r="G48" s="7"/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9"/>
      <c r="C54" s="5"/>
      <c r="D54" s="7"/>
      <c r="E54" s="7"/>
      <c r="F54" s="7">
        <f>SUM(D54-E54)</f>
        <v>0</v>
      </c>
      <c r="G54" s="7"/>
    </row>
    <row r="55" spans="1:7" x14ac:dyDescent="0.25">
      <c r="A55" s="25" t="s">
        <v>13</v>
      </c>
      <c r="B55" s="59"/>
      <c r="C55" s="5"/>
      <c r="D55" s="60"/>
      <c r="E55" s="7"/>
      <c r="F55" s="7">
        <f>SUM(D55-E55)</f>
        <v>0</v>
      </c>
      <c r="G55" s="7"/>
    </row>
    <row r="56" spans="1:7" x14ac:dyDescent="0.25">
      <c r="A56" s="25" t="s">
        <v>16</v>
      </c>
      <c r="B56" s="59"/>
      <c r="C56" s="5"/>
      <c r="D56" s="7"/>
      <c r="E56" s="7"/>
      <c r="F56" s="7">
        <f>SUM(D56-E56)</f>
        <v>0</v>
      </c>
      <c r="G56" s="7"/>
    </row>
    <row r="57" spans="1:7" x14ac:dyDescent="0.25">
      <c r="A57" s="29" t="s">
        <v>15</v>
      </c>
      <c r="B57" s="29">
        <f>SUM(B54:B56)</f>
        <v>0</v>
      </c>
      <c r="C57" s="29">
        <f>SUM(C54:C56)</f>
        <v>0</v>
      </c>
      <c r="D57" s="48">
        <f>SUM(D54:D56)</f>
        <v>0</v>
      </c>
      <c r="E57" s="48">
        <f t="shared" ref="E57:G57" si="6">SUM(E54:E56)</f>
        <v>0</v>
      </c>
      <c r="F57" s="48">
        <f t="shared" si="6"/>
        <v>0</v>
      </c>
      <c r="G57" s="48">
        <f t="shared" si="6"/>
        <v>0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5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5">
      <c r="A64" s="29" t="s">
        <v>15</v>
      </c>
      <c r="B64" s="29">
        <f t="shared" ref="B64:G64" si="7">SUM(B62:B63)</f>
        <v>0</v>
      </c>
      <c r="C64" s="29">
        <f t="shared" si="7"/>
        <v>0</v>
      </c>
      <c r="D64" s="48">
        <f t="shared" si="7"/>
        <v>0</v>
      </c>
      <c r="E64" s="48">
        <f t="shared" si="7"/>
        <v>0</v>
      </c>
      <c r="F64" s="48">
        <f t="shared" si="7"/>
        <v>0</v>
      </c>
      <c r="G64" s="48">
        <f t="shared" si="7"/>
        <v>0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64"/>
      <c r="C69" s="64"/>
      <c r="D69" s="7"/>
      <c r="E69" s="7"/>
      <c r="F69" s="7">
        <f>SUM(D69-E69)</f>
        <v>0</v>
      </c>
      <c r="G69" s="7"/>
    </row>
    <row r="70" spans="1:7" x14ac:dyDescent="0.25">
      <c r="A70" s="25" t="s">
        <v>13</v>
      </c>
      <c r="B70" s="64"/>
      <c r="C70" s="64"/>
      <c r="D70" s="7"/>
      <c r="E70" s="7"/>
      <c r="F70" s="7">
        <f>SUM(D70-E70)</f>
        <v>0</v>
      </c>
      <c r="G70" s="7"/>
    </row>
    <row r="71" spans="1:7" x14ac:dyDescent="0.25">
      <c r="A71" s="25" t="s">
        <v>14</v>
      </c>
      <c r="B71" s="64"/>
      <c r="C71" s="64"/>
      <c r="D71" s="7"/>
      <c r="E71" s="7"/>
      <c r="F71" s="7">
        <f>SUM(D71-E71)</f>
        <v>0</v>
      </c>
      <c r="G71" s="7"/>
    </row>
    <row r="72" spans="1:7" x14ac:dyDescent="0.25">
      <c r="A72" s="29" t="s">
        <v>15</v>
      </c>
      <c r="B72" s="29">
        <f t="shared" ref="B72:G72" si="8">SUM(B69:B71)</f>
        <v>0</v>
      </c>
      <c r="C72" s="29">
        <f t="shared" si="8"/>
        <v>0</v>
      </c>
      <c r="D72" s="48">
        <f t="shared" si="8"/>
        <v>0</v>
      </c>
      <c r="E72" s="48">
        <f t="shared" si="8"/>
        <v>0</v>
      </c>
      <c r="F72" s="48">
        <f t="shared" si="8"/>
        <v>0</v>
      </c>
      <c r="G72" s="48">
        <f t="shared" si="8"/>
        <v>0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64"/>
      <c r="C77" s="64"/>
      <c r="D77" s="1"/>
      <c r="E77" s="1"/>
      <c r="F77" s="1">
        <f>SUM(D77-E77)</f>
        <v>0</v>
      </c>
      <c r="G77" s="1"/>
    </row>
    <row r="78" spans="1:7" x14ac:dyDescent="0.25">
      <c r="A78" s="25" t="s">
        <v>13</v>
      </c>
      <c r="B78" s="64"/>
      <c r="C78" s="64"/>
      <c r="D78" s="1"/>
      <c r="E78" s="1"/>
      <c r="F78" s="1">
        <f>SUM(D78-E78)</f>
        <v>0</v>
      </c>
      <c r="G78" s="1"/>
    </row>
    <row r="79" spans="1:7" ht="15" x14ac:dyDescent="0.4">
      <c r="A79" s="25" t="s">
        <v>14</v>
      </c>
      <c r="B79" s="64"/>
      <c r="C79" s="64"/>
      <c r="D79" s="2"/>
      <c r="E79" s="2"/>
      <c r="F79" s="2">
        <f>SUM(D79-E79)</f>
        <v>0</v>
      </c>
      <c r="G79" s="2"/>
    </row>
    <row r="80" spans="1:7" x14ac:dyDescent="0.25">
      <c r="A80" s="29" t="s">
        <v>15</v>
      </c>
      <c r="B80" s="29">
        <f t="shared" ref="B80:G80" si="9">SUM(B77:B79)</f>
        <v>0</v>
      </c>
      <c r="C80" s="29">
        <f t="shared" si="9"/>
        <v>0</v>
      </c>
      <c r="D80" s="48">
        <f t="shared" si="9"/>
        <v>0</v>
      </c>
      <c r="E80" s="48">
        <f t="shared" si="9"/>
        <v>0</v>
      </c>
      <c r="F80" s="48">
        <f t="shared" si="9"/>
        <v>0</v>
      </c>
      <c r="G80" s="48">
        <f t="shared" si="9"/>
        <v>0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64"/>
      <c r="C85" s="64"/>
      <c r="D85" s="7"/>
      <c r="E85" s="7"/>
      <c r="F85" s="7">
        <f>SUM(D85-E85)</f>
        <v>0</v>
      </c>
      <c r="G85" s="7"/>
    </row>
    <row r="86" spans="1:7" x14ac:dyDescent="0.25">
      <c r="A86" s="25" t="s">
        <v>13</v>
      </c>
      <c r="B86" s="64"/>
      <c r="C86" s="64"/>
      <c r="D86" s="7"/>
      <c r="E86" s="7"/>
      <c r="F86" s="7">
        <f>SUM(D86-E86)</f>
        <v>0</v>
      </c>
      <c r="G86" s="7"/>
    </row>
    <row r="87" spans="1:7" x14ac:dyDescent="0.25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5">
      <c r="A88" s="25" t="s">
        <v>17</v>
      </c>
      <c r="B88" s="64"/>
      <c r="C88" s="64"/>
      <c r="D88" s="7"/>
      <c r="E88" s="7"/>
      <c r="F88" s="7">
        <f>SUM(D88-E88)</f>
        <v>0</v>
      </c>
      <c r="G88" s="7"/>
    </row>
    <row r="89" spans="1:7" x14ac:dyDescent="0.25">
      <c r="A89" s="25" t="s">
        <v>14</v>
      </c>
      <c r="B89" s="64"/>
      <c r="C89" s="64"/>
      <c r="D89" s="7"/>
      <c r="E89" s="7"/>
      <c r="F89" s="7">
        <f>SUM(D89-E89)</f>
        <v>0</v>
      </c>
      <c r="G89" s="7"/>
    </row>
    <row r="90" spans="1:7" x14ac:dyDescent="0.25">
      <c r="A90" s="29" t="s">
        <v>15</v>
      </c>
      <c r="B90" s="29">
        <f t="shared" ref="B90:G90" si="10">SUM(B85:B89)</f>
        <v>0</v>
      </c>
      <c r="C90" s="29">
        <f t="shared" si="10"/>
        <v>0</v>
      </c>
      <c r="D90" s="48">
        <f t="shared" si="10"/>
        <v>0</v>
      </c>
      <c r="E90" s="48">
        <f t="shared" si="10"/>
        <v>0</v>
      </c>
      <c r="F90" s="48">
        <f t="shared" si="10"/>
        <v>0</v>
      </c>
      <c r="G90" s="48">
        <f t="shared" si="10"/>
        <v>0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64"/>
      <c r="C95" s="64"/>
      <c r="D95" s="7"/>
      <c r="E95" s="7"/>
      <c r="F95" s="7">
        <f>SUM(D95-E95)</f>
        <v>0</v>
      </c>
      <c r="G95" s="7"/>
    </row>
    <row r="96" spans="1:7" x14ac:dyDescent="0.25">
      <c r="A96" s="25" t="s">
        <v>13</v>
      </c>
      <c r="B96" s="64"/>
      <c r="C96" s="64"/>
      <c r="D96" s="7"/>
      <c r="E96" s="7"/>
      <c r="F96" s="7">
        <f>SUM(D96-E96)</f>
        <v>0</v>
      </c>
      <c r="G96" s="7"/>
    </row>
    <row r="97" spans="1:7" x14ac:dyDescent="0.25">
      <c r="A97" s="25" t="s">
        <v>14</v>
      </c>
      <c r="B97" s="64"/>
      <c r="C97" s="64"/>
      <c r="D97" s="7"/>
      <c r="E97" s="7"/>
      <c r="F97" s="7">
        <f>SUM(D97-E97)</f>
        <v>0</v>
      </c>
      <c r="G97" s="7"/>
    </row>
    <row r="98" spans="1:7" x14ac:dyDescent="0.25">
      <c r="A98" s="29" t="s">
        <v>15</v>
      </c>
      <c r="B98" s="29">
        <f t="shared" ref="B98:G98" si="11">SUM(B95:B97)</f>
        <v>0</v>
      </c>
      <c r="C98" s="29">
        <f t="shared" si="11"/>
        <v>0</v>
      </c>
      <c r="D98" s="48">
        <f t="shared" si="11"/>
        <v>0</v>
      </c>
      <c r="E98" s="48">
        <f t="shared" si="11"/>
        <v>0</v>
      </c>
      <c r="F98" s="48">
        <f t="shared" si="11"/>
        <v>0</v>
      </c>
      <c r="G98" s="48">
        <f t="shared" si="11"/>
        <v>0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64"/>
      <c r="C103" s="64"/>
      <c r="D103" s="7"/>
      <c r="E103" s="7"/>
      <c r="F103" s="7">
        <f>SUM(D103-E103)</f>
        <v>0</v>
      </c>
      <c r="G103" s="7"/>
    </row>
    <row r="104" spans="1:7" x14ac:dyDescent="0.25">
      <c r="A104" s="25" t="s">
        <v>13</v>
      </c>
      <c r="B104" s="64"/>
      <c r="C104" s="64"/>
      <c r="D104" s="7"/>
      <c r="E104" s="7"/>
      <c r="F104" s="7">
        <f>SUM(D104-E104)</f>
        <v>0</v>
      </c>
      <c r="G104" s="7"/>
    </row>
    <row r="105" spans="1:7" x14ac:dyDescent="0.25">
      <c r="A105" s="25" t="s">
        <v>16</v>
      </c>
      <c r="B105" s="64"/>
      <c r="C105" s="64"/>
      <c r="D105" s="7"/>
      <c r="E105" s="7"/>
      <c r="F105" s="7">
        <f>SUM(D105-E105)</f>
        <v>0</v>
      </c>
      <c r="G105" s="7"/>
    </row>
    <row r="106" spans="1:7" x14ac:dyDescent="0.25">
      <c r="A106" s="25" t="s">
        <v>17</v>
      </c>
      <c r="B106" s="64"/>
      <c r="C106" s="64"/>
      <c r="D106" s="7"/>
      <c r="E106" s="7"/>
      <c r="F106" s="7">
        <f>SUM(D106-E106)</f>
        <v>0</v>
      </c>
      <c r="G106" s="7"/>
    </row>
    <row r="107" spans="1:7" x14ac:dyDescent="0.25">
      <c r="A107" s="25" t="s">
        <v>14</v>
      </c>
      <c r="B107" s="64"/>
      <c r="C107" s="64"/>
      <c r="D107" s="7"/>
      <c r="E107" s="7"/>
      <c r="F107" s="7">
        <f>SUM(D107-E107)</f>
        <v>0</v>
      </c>
      <c r="G107" s="7"/>
    </row>
    <row r="108" spans="1:7" x14ac:dyDescent="0.25">
      <c r="A108" s="29" t="s">
        <v>15</v>
      </c>
      <c r="B108" s="29">
        <f t="shared" ref="B108:G108" si="12">SUM(B103:B107)</f>
        <v>0</v>
      </c>
      <c r="C108" s="29">
        <f t="shared" si="12"/>
        <v>0</v>
      </c>
      <c r="D108" s="48">
        <f t="shared" si="12"/>
        <v>0</v>
      </c>
      <c r="E108" s="48">
        <f t="shared" si="12"/>
        <v>0</v>
      </c>
      <c r="F108" s="48">
        <f t="shared" si="12"/>
        <v>0</v>
      </c>
      <c r="G108" s="48">
        <f t="shared" si="12"/>
        <v>0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64"/>
      <c r="C113" s="64"/>
      <c r="D113" s="1"/>
      <c r="E113" s="1"/>
      <c r="F113" s="1">
        <f>SUM(D113-E113)</f>
        <v>0</v>
      </c>
      <c r="G113" s="1"/>
    </row>
    <row r="114" spans="1:7" ht="15" x14ac:dyDescent="0.4">
      <c r="A114" s="25" t="s">
        <v>14</v>
      </c>
      <c r="B114" s="64"/>
      <c r="C114" s="64"/>
      <c r="D114" s="2"/>
      <c r="E114" s="2"/>
      <c r="F114" s="6">
        <f>SUM(D114-E114)</f>
        <v>0</v>
      </c>
      <c r="G114" s="2"/>
    </row>
    <row r="115" spans="1:7" x14ac:dyDescent="0.25">
      <c r="A115" s="29" t="s">
        <v>15</v>
      </c>
      <c r="B115" s="29">
        <f t="shared" ref="B115:G115" si="13">SUM(B113:B114)</f>
        <v>0</v>
      </c>
      <c r="C115" s="29">
        <f t="shared" si="13"/>
        <v>0</v>
      </c>
      <c r="D115" s="48">
        <f t="shared" si="13"/>
        <v>0</v>
      </c>
      <c r="E115" s="48">
        <f t="shared" si="13"/>
        <v>0</v>
      </c>
      <c r="F115" s="48">
        <f t="shared" si="13"/>
        <v>0</v>
      </c>
      <c r="G115" s="48">
        <f t="shared" si="13"/>
        <v>0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62"/>
      <c r="C121" s="62"/>
      <c r="D121" s="7"/>
      <c r="E121" s="7"/>
      <c r="F121" s="7">
        <f>SUM(D121-E121)</f>
        <v>0</v>
      </c>
      <c r="G121" s="7"/>
    </row>
    <row r="122" spans="1:7" x14ac:dyDescent="0.25">
      <c r="A122" s="25" t="s">
        <v>13</v>
      </c>
      <c r="B122" s="62"/>
      <c r="C122" s="62"/>
      <c r="D122" s="7"/>
      <c r="E122" s="7"/>
      <c r="F122" s="7">
        <f>SUM(D122-E122)</f>
        <v>0</v>
      </c>
      <c r="G122" s="7"/>
    </row>
    <row r="123" spans="1:7" x14ac:dyDescent="0.25">
      <c r="A123" s="25" t="s">
        <v>14</v>
      </c>
      <c r="B123" s="62"/>
      <c r="C123" s="62"/>
      <c r="D123" s="7"/>
      <c r="E123" s="7"/>
      <c r="F123" s="7">
        <f>SUM(D123-E123)</f>
        <v>0</v>
      </c>
      <c r="G123" s="7"/>
    </row>
    <row r="124" spans="1:7" x14ac:dyDescent="0.25">
      <c r="A124" s="29" t="s">
        <v>15</v>
      </c>
      <c r="B124" s="29">
        <f t="shared" ref="B124:G124" si="14">SUM(B121:B123)</f>
        <v>0</v>
      </c>
      <c r="C124" s="29">
        <f t="shared" si="14"/>
        <v>0</v>
      </c>
      <c r="D124" s="48">
        <f t="shared" si="14"/>
        <v>0</v>
      </c>
      <c r="E124" s="48">
        <f t="shared" si="14"/>
        <v>0</v>
      </c>
      <c r="F124" s="48">
        <f t="shared" si="14"/>
        <v>0</v>
      </c>
      <c r="G124" s="48">
        <f t="shared" si="14"/>
        <v>0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64"/>
      <c r="C129" s="64"/>
      <c r="D129" s="7"/>
      <c r="E129" s="7"/>
      <c r="F129" s="7">
        <f>SUM(D129-E129)</f>
        <v>0</v>
      </c>
      <c r="G129" s="7"/>
    </row>
    <row r="130" spans="1:7" x14ac:dyDescent="0.25">
      <c r="A130" s="25" t="s">
        <v>13</v>
      </c>
      <c r="B130" s="64"/>
      <c r="C130" s="64"/>
      <c r="D130" s="7"/>
      <c r="E130" s="7"/>
      <c r="F130" s="7">
        <f>SUM(D130-E130)</f>
        <v>0</v>
      </c>
      <c r="G130" s="7"/>
    </row>
    <row r="131" spans="1:7" x14ac:dyDescent="0.25">
      <c r="A131" s="25" t="s">
        <v>14</v>
      </c>
      <c r="B131" s="64"/>
      <c r="C131" s="64"/>
      <c r="D131" s="7"/>
      <c r="E131" s="7"/>
      <c r="F131" s="7">
        <f>SUM(D131-E131)</f>
        <v>0</v>
      </c>
      <c r="G131" s="7"/>
    </row>
    <row r="132" spans="1:7" x14ac:dyDescent="0.25">
      <c r="A132" s="29" t="s">
        <v>15</v>
      </c>
      <c r="B132" s="29">
        <f t="shared" ref="B132:G132" si="15">SUM(B129:B131)</f>
        <v>0</v>
      </c>
      <c r="C132" s="29">
        <f t="shared" si="15"/>
        <v>0</v>
      </c>
      <c r="D132" s="48">
        <f t="shared" si="15"/>
        <v>0</v>
      </c>
      <c r="E132" s="48">
        <f t="shared" si="15"/>
        <v>0</v>
      </c>
      <c r="F132" s="48">
        <f t="shared" si="15"/>
        <v>0</v>
      </c>
      <c r="G132" s="48">
        <f t="shared" si="15"/>
        <v>0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64"/>
      <c r="C137" s="64"/>
      <c r="D137" s="7"/>
      <c r="E137" s="7"/>
      <c r="F137" s="7">
        <f>SUM(D137-E137)</f>
        <v>0</v>
      </c>
      <c r="G137" s="7"/>
    </row>
    <row r="138" spans="1:7" x14ac:dyDescent="0.25">
      <c r="A138" s="25" t="s">
        <v>13</v>
      </c>
      <c r="B138" s="64"/>
      <c r="C138" s="64"/>
      <c r="D138" s="7"/>
      <c r="E138" s="7"/>
      <c r="F138" s="7">
        <f>SUM(D138-E138)</f>
        <v>0</v>
      </c>
      <c r="G138" s="7"/>
    </row>
    <row r="139" spans="1:7" x14ac:dyDescent="0.25">
      <c r="A139" s="25" t="s">
        <v>14</v>
      </c>
      <c r="B139" s="64"/>
      <c r="C139" s="64"/>
      <c r="D139" s="7"/>
      <c r="E139" s="7"/>
      <c r="F139" s="7">
        <f>SUM(D139-E139)</f>
        <v>0</v>
      </c>
      <c r="G139" s="7"/>
    </row>
    <row r="140" spans="1:7" x14ac:dyDescent="0.25">
      <c r="A140" s="29" t="s">
        <v>15</v>
      </c>
      <c r="B140" s="29">
        <f t="shared" ref="B140:G140" si="16">SUM(B137:B139)</f>
        <v>0</v>
      </c>
      <c r="C140" s="29">
        <f t="shared" si="16"/>
        <v>0</v>
      </c>
      <c r="D140" s="48">
        <f t="shared" si="16"/>
        <v>0</v>
      </c>
      <c r="E140" s="48">
        <f t="shared" si="16"/>
        <v>0</v>
      </c>
      <c r="F140" s="48">
        <f t="shared" si="16"/>
        <v>0</v>
      </c>
      <c r="G140" s="48">
        <f t="shared" si="16"/>
        <v>0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5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5">
      <c r="A147" s="29" t="s">
        <v>15</v>
      </c>
      <c r="B147" s="29">
        <f t="shared" ref="B147:G147" si="17">SUM(B145:B146)</f>
        <v>0</v>
      </c>
      <c r="C147" s="29">
        <f t="shared" si="17"/>
        <v>0</v>
      </c>
      <c r="D147" s="48">
        <f t="shared" si="17"/>
        <v>0</v>
      </c>
      <c r="E147" s="48">
        <f t="shared" si="17"/>
        <v>0</v>
      </c>
      <c r="F147" s="48">
        <f t="shared" si="17"/>
        <v>0</v>
      </c>
      <c r="G147" s="48">
        <f t="shared" si="17"/>
        <v>0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64"/>
      <c r="C152" s="64"/>
      <c r="D152" s="1"/>
      <c r="E152" s="1"/>
      <c r="F152" s="1">
        <f>SUM(D152-E152)</f>
        <v>0</v>
      </c>
      <c r="G152" s="1"/>
    </row>
    <row r="153" spans="1:7" x14ac:dyDescent="0.25">
      <c r="A153" s="25" t="s">
        <v>13</v>
      </c>
      <c r="B153" s="64"/>
      <c r="C153" s="64"/>
      <c r="D153" s="1"/>
      <c r="E153" s="1"/>
      <c r="F153" s="1">
        <f>SUM(D153-E153)</f>
        <v>0</v>
      </c>
      <c r="G153" s="1"/>
    </row>
    <row r="154" spans="1:7" x14ac:dyDescent="0.25">
      <c r="A154" s="25" t="s">
        <v>17</v>
      </c>
      <c r="B154" s="64"/>
      <c r="C154" s="64"/>
      <c r="D154" s="1"/>
      <c r="E154" s="1"/>
      <c r="F154" s="1">
        <f>SUM(D154-E154)</f>
        <v>0</v>
      </c>
      <c r="G154" s="1"/>
    </row>
    <row r="155" spans="1:7" x14ac:dyDescent="0.25">
      <c r="A155" s="25" t="s">
        <v>14</v>
      </c>
      <c r="B155" s="64"/>
      <c r="C155" s="64"/>
      <c r="D155" s="7"/>
      <c r="E155" s="7"/>
      <c r="F155" s="7">
        <f>SUM(D155-E155)</f>
        <v>0</v>
      </c>
      <c r="G155" s="7"/>
    </row>
    <row r="156" spans="1:7" x14ac:dyDescent="0.25">
      <c r="A156" s="29" t="s">
        <v>15</v>
      </c>
      <c r="B156" s="29">
        <f t="shared" ref="B156:G156" si="18">SUM(B152:B155)</f>
        <v>0</v>
      </c>
      <c r="C156" s="29">
        <f t="shared" si="18"/>
        <v>0</v>
      </c>
      <c r="D156" s="48">
        <f t="shared" si="18"/>
        <v>0</v>
      </c>
      <c r="E156" s="48">
        <f t="shared" si="18"/>
        <v>0</v>
      </c>
      <c r="F156" s="48">
        <f t="shared" si="18"/>
        <v>0</v>
      </c>
      <c r="G156" s="48">
        <f t="shared" si="18"/>
        <v>0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8" thickTop="1" x14ac:dyDescent="0.25">
      <c r="A161" s="25" t="s">
        <v>12</v>
      </c>
      <c r="B161" s="64"/>
      <c r="C161" s="62"/>
      <c r="D161" s="7"/>
      <c r="E161" s="7"/>
      <c r="F161" s="7">
        <f>SUM(D161-E161)</f>
        <v>0</v>
      </c>
      <c r="G161" s="7"/>
    </row>
    <row r="162" spans="1:8" x14ac:dyDescent="0.25">
      <c r="A162" s="25" t="s">
        <v>13</v>
      </c>
      <c r="B162" s="64"/>
      <c r="C162" s="62"/>
      <c r="D162" s="7"/>
      <c r="E162" s="7"/>
      <c r="F162" s="7">
        <f>SUM(D162-E162)</f>
        <v>0</v>
      </c>
      <c r="G162" s="7"/>
    </row>
    <row r="163" spans="1:8" x14ac:dyDescent="0.25">
      <c r="A163" s="25" t="s">
        <v>17</v>
      </c>
      <c r="B163" s="64"/>
      <c r="C163" s="62"/>
      <c r="D163" s="7"/>
      <c r="E163" s="7"/>
      <c r="F163" s="7">
        <f>SUM(D163-E163)</f>
        <v>0</v>
      </c>
      <c r="G163" s="7"/>
    </row>
    <row r="164" spans="1:8" x14ac:dyDescent="0.25">
      <c r="A164" s="25" t="s">
        <v>14</v>
      </c>
      <c r="B164" s="64"/>
      <c r="C164" s="62"/>
      <c r="D164" s="7"/>
      <c r="E164" s="7"/>
      <c r="F164" s="7">
        <f>SUM(D164-E164)</f>
        <v>0</v>
      </c>
      <c r="G164" s="7"/>
    </row>
    <row r="165" spans="1:8" x14ac:dyDescent="0.25">
      <c r="A165" s="29" t="s">
        <v>15</v>
      </c>
      <c r="B165" s="29">
        <f t="shared" ref="B165:G165" si="19">SUM(B161:B164)</f>
        <v>0</v>
      </c>
      <c r="C165" s="29">
        <f t="shared" si="19"/>
        <v>0</v>
      </c>
      <c r="D165" s="48">
        <f t="shared" si="19"/>
        <v>0</v>
      </c>
      <c r="E165" s="48">
        <f t="shared" si="19"/>
        <v>0</v>
      </c>
      <c r="F165" s="48">
        <f t="shared" si="19"/>
        <v>0</v>
      </c>
      <c r="G165" s="48">
        <f t="shared" si="19"/>
        <v>0</v>
      </c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8" thickTop="1" x14ac:dyDescent="0.25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8" x14ac:dyDescent="0.25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8" x14ac:dyDescent="0.25">
      <c r="A172" s="29" t="s">
        <v>15</v>
      </c>
      <c r="B172" s="29">
        <f t="shared" ref="B172:G172" si="20">SUM(B170:B171)</f>
        <v>0</v>
      </c>
      <c r="C172" s="29">
        <f t="shared" si="20"/>
        <v>0</v>
      </c>
      <c r="D172" s="48">
        <f t="shared" si="20"/>
        <v>0</v>
      </c>
      <c r="E172" s="48">
        <f t="shared" si="20"/>
        <v>0</v>
      </c>
      <c r="F172" s="48">
        <f t="shared" si="20"/>
        <v>0</v>
      </c>
      <c r="G172" s="48">
        <f t="shared" si="20"/>
        <v>0</v>
      </c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8" thickTop="1" x14ac:dyDescent="0.25">
      <c r="A177" s="25" t="s">
        <v>12</v>
      </c>
      <c r="B177" s="64"/>
      <c r="C177" s="64"/>
      <c r="D177" s="7"/>
      <c r="E177" s="7"/>
      <c r="F177" s="7">
        <f>SUM(D177-E177)</f>
        <v>0</v>
      </c>
      <c r="G177" s="7"/>
      <c r="H177" s="68"/>
    </row>
    <row r="178" spans="1:8" x14ac:dyDescent="0.25">
      <c r="A178" s="25" t="s">
        <v>13</v>
      </c>
      <c r="B178" s="64"/>
      <c r="C178" s="64"/>
      <c r="D178" s="7"/>
      <c r="E178" s="7"/>
      <c r="F178" s="7">
        <f>SUM(D178-E178)</f>
        <v>0</v>
      </c>
      <c r="G178" s="7"/>
      <c r="H178" s="68"/>
    </row>
    <row r="179" spans="1:8" x14ac:dyDescent="0.25">
      <c r="A179" s="25" t="s">
        <v>14</v>
      </c>
      <c r="B179" s="64"/>
      <c r="C179" s="64"/>
      <c r="D179" s="7"/>
      <c r="E179" s="7"/>
      <c r="F179" s="7">
        <f>SUM(D179-E179)</f>
        <v>0</v>
      </c>
      <c r="G179" s="7"/>
      <c r="H179" s="68"/>
    </row>
    <row r="180" spans="1:8" x14ac:dyDescent="0.25">
      <c r="A180" s="29" t="s">
        <v>15</v>
      </c>
      <c r="B180" s="29">
        <f t="shared" ref="B180:G180" si="21">SUM(B177:B179)</f>
        <v>0</v>
      </c>
      <c r="C180" s="29">
        <f t="shared" si="21"/>
        <v>0</v>
      </c>
      <c r="D180" s="48">
        <f t="shared" si="21"/>
        <v>0</v>
      </c>
      <c r="E180" s="48">
        <f t="shared" si="21"/>
        <v>0</v>
      </c>
      <c r="F180" s="48">
        <f t="shared" si="21"/>
        <v>0</v>
      </c>
      <c r="G180" s="48">
        <f t="shared" si="21"/>
        <v>0</v>
      </c>
      <c r="H180" s="67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8" thickTop="1" x14ac:dyDescent="0.25">
      <c r="A185" s="25" t="s">
        <v>12</v>
      </c>
      <c r="B185" s="64"/>
      <c r="C185" s="64"/>
      <c r="D185" s="7"/>
      <c r="E185" s="7"/>
      <c r="F185" s="7">
        <f>SUM(D185-E185)</f>
        <v>0</v>
      </c>
      <c r="G185" s="7"/>
    </row>
    <row r="186" spans="1:8" x14ac:dyDescent="0.25">
      <c r="A186" s="25" t="s">
        <v>13</v>
      </c>
      <c r="B186" s="64"/>
      <c r="C186" s="64"/>
      <c r="D186" s="7"/>
      <c r="E186" s="7"/>
      <c r="F186" s="7">
        <f>SUM(D186-E186)</f>
        <v>0</v>
      </c>
      <c r="G186" s="7"/>
    </row>
    <row r="187" spans="1:8" x14ac:dyDescent="0.25">
      <c r="A187" s="25" t="s">
        <v>17</v>
      </c>
      <c r="B187" s="64"/>
      <c r="C187" s="64"/>
      <c r="D187" s="7"/>
      <c r="E187" s="7"/>
      <c r="F187" s="7">
        <f>SUM(D187-E187)</f>
        <v>0</v>
      </c>
      <c r="G187" s="7"/>
    </row>
    <row r="188" spans="1:8" x14ac:dyDescent="0.25">
      <c r="A188" s="25" t="s">
        <v>14</v>
      </c>
      <c r="B188" s="64"/>
      <c r="C188" s="64"/>
      <c r="D188" s="7"/>
      <c r="E188" s="7"/>
      <c r="F188" s="7">
        <f>SUM(D188-E188)</f>
        <v>0</v>
      </c>
      <c r="G188" s="7"/>
    </row>
    <row r="189" spans="1:8" x14ac:dyDescent="0.25">
      <c r="A189" s="29" t="s">
        <v>15</v>
      </c>
      <c r="B189" s="29">
        <f t="shared" ref="B189:G189" si="22">SUM(B185:B188)</f>
        <v>0</v>
      </c>
      <c r="C189" s="29">
        <f t="shared" si="22"/>
        <v>0</v>
      </c>
      <c r="D189" s="48">
        <f t="shared" si="22"/>
        <v>0</v>
      </c>
      <c r="E189" s="48">
        <f t="shared" si="22"/>
        <v>0</v>
      </c>
      <c r="F189" s="48">
        <f t="shared" si="22"/>
        <v>0</v>
      </c>
      <c r="G189" s="48">
        <f t="shared" si="22"/>
        <v>0</v>
      </c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64"/>
      <c r="C194" s="64"/>
      <c r="D194" s="7"/>
      <c r="E194" s="7"/>
      <c r="F194" s="7">
        <f>SUM(D194-E194)</f>
        <v>0</v>
      </c>
      <c r="G194" s="7"/>
    </row>
    <row r="195" spans="1:7" x14ac:dyDescent="0.25">
      <c r="A195" s="25" t="s">
        <v>13</v>
      </c>
      <c r="B195" s="64"/>
      <c r="C195" s="64"/>
      <c r="D195" s="7"/>
      <c r="E195" s="7"/>
      <c r="F195" s="7">
        <f>SUM(D195-E195)</f>
        <v>0</v>
      </c>
      <c r="G195" s="7"/>
    </row>
    <row r="196" spans="1:7" x14ac:dyDescent="0.25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64"/>
      <c r="C197" s="64"/>
      <c r="D197" s="7"/>
      <c r="E197" s="7"/>
      <c r="F197" s="7">
        <f>SUM(D197-E197)</f>
        <v>0</v>
      </c>
      <c r="G197" s="7"/>
    </row>
    <row r="198" spans="1:7" x14ac:dyDescent="0.25">
      <c r="A198" s="29" t="s">
        <v>15</v>
      </c>
      <c r="B198" s="29">
        <f t="shared" ref="B198:G198" si="23">SUM(B194:B197)</f>
        <v>0</v>
      </c>
      <c r="C198" s="29">
        <f t="shared" si="23"/>
        <v>0</v>
      </c>
      <c r="D198" s="48">
        <f t="shared" si="23"/>
        <v>0</v>
      </c>
      <c r="E198" s="48">
        <f t="shared" si="23"/>
        <v>0</v>
      </c>
      <c r="F198" s="48">
        <f t="shared" si="23"/>
        <v>0</v>
      </c>
      <c r="G198" s="48">
        <f t="shared" si="23"/>
        <v>0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64"/>
      <c r="C203" s="64"/>
      <c r="D203" s="7"/>
      <c r="E203" s="7"/>
      <c r="F203" s="7">
        <f>SUM(D203-E203)</f>
        <v>0</v>
      </c>
      <c r="G203" s="7"/>
    </row>
    <row r="204" spans="1:7" x14ac:dyDescent="0.25">
      <c r="A204" s="25" t="s">
        <v>13</v>
      </c>
      <c r="B204" s="64"/>
      <c r="C204" s="64"/>
      <c r="D204" s="7"/>
      <c r="E204" s="7"/>
      <c r="F204" s="7">
        <f>SUM(D204-E204)</f>
        <v>0</v>
      </c>
      <c r="G204" s="7"/>
    </row>
    <row r="205" spans="1:7" x14ac:dyDescent="0.25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5">
      <c r="A206" s="25" t="s">
        <v>17</v>
      </c>
      <c r="B206" s="64"/>
      <c r="C206" s="64"/>
      <c r="D206" s="7"/>
      <c r="E206" s="7"/>
      <c r="F206" s="7">
        <f>SUM(D206-E206)</f>
        <v>0</v>
      </c>
      <c r="G206" s="7"/>
    </row>
    <row r="207" spans="1:7" x14ac:dyDescent="0.25">
      <c r="A207" s="25" t="s">
        <v>14</v>
      </c>
      <c r="B207" s="64"/>
      <c r="C207" s="64"/>
      <c r="D207" s="7"/>
      <c r="E207" s="7"/>
      <c r="F207" s="7">
        <f>SUM(D207-E207)</f>
        <v>0</v>
      </c>
      <c r="G207" s="7"/>
    </row>
    <row r="208" spans="1:7" x14ac:dyDescent="0.25">
      <c r="A208" s="29" t="s">
        <v>15</v>
      </c>
      <c r="B208" s="29">
        <f t="shared" ref="B208:G208" si="24">SUM(B203:B207)</f>
        <v>0</v>
      </c>
      <c r="C208" s="29">
        <f t="shared" si="24"/>
        <v>0</v>
      </c>
      <c r="D208" s="48">
        <f t="shared" si="24"/>
        <v>0</v>
      </c>
      <c r="E208" s="48">
        <f t="shared" si="24"/>
        <v>0</v>
      </c>
      <c r="F208" s="48">
        <f t="shared" si="24"/>
        <v>0</v>
      </c>
      <c r="G208" s="48">
        <f t="shared" si="24"/>
        <v>0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64"/>
      <c r="C213" s="64"/>
      <c r="D213" s="7"/>
      <c r="E213" s="7"/>
      <c r="F213" s="7">
        <f>SUM(D213-E213)</f>
        <v>0</v>
      </c>
      <c r="G213" s="7"/>
    </row>
    <row r="214" spans="1:7" x14ac:dyDescent="0.25">
      <c r="A214" s="25" t="s">
        <v>13</v>
      </c>
      <c r="B214" s="64"/>
      <c r="C214" s="64"/>
      <c r="D214" s="7"/>
      <c r="E214" s="7"/>
      <c r="F214" s="7">
        <f>SUM(D214-E214)</f>
        <v>0</v>
      </c>
      <c r="G214" s="7"/>
    </row>
    <row r="215" spans="1:7" x14ac:dyDescent="0.25">
      <c r="A215" s="25" t="s">
        <v>16</v>
      </c>
      <c r="B215" s="64"/>
      <c r="C215" s="64"/>
      <c r="D215" s="7"/>
      <c r="E215" s="7"/>
      <c r="F215" s="7">
        <f>SUM(D215-E215)</f>
        <v>0</v>
      </c>
      <c r="G215" s="7"/>
    </row>
    <row r="216" spans="1:7" x14ac:dyDescent="0.25">
      <c r="A216" s="25" t="s">
        <v>14</v>
      </c>
      <c r="B216" s="64"/>
      <c r="C216" s="64"/>
      <c r="D216" s="7"/>
      <c r="E216" s="7"/>
      <c r="F216" s="7">
        <f>SUM(D216-E216)</f>
        <v>0</v>
      </c>
      <c r="G216" s="7"/>
    </row>
    <row r="217" spans="1:7" x14ac:dyDescent="0.25">
      <c r="A217" s="29" t="s">
        <v>15</v>
      </c>
      <c r="B217" s="29">
        <f t="shared" ref="B217:G217" si="25">SUM(B213:B216)</f>
        <v>0</v>
      </c>
      <c r="C217" s="29">
        <f t="shared" si="25"/>
        <v>0</v>
      </c>
      <c r="D217" s="48">
        <f t="shared" si="25"/>
        <v>0</v>
      </c>
      <c r="E217" s="48">
        <f t="shared" si="25"/>
        <v>0</v>
      </c>
      <c r="F217" s="48">
        <f t="shared" si="25"/>
        <v>0</v>
      </c>
      <c r="G217" s="48">
        <f t="shared" si="25"/>
        <v>0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69"/>
      <c r="C222" s="69"/>
      <c r="D222" s="7"/>
      <c r="E222" s="7"/>
      <c r="F222" s="7">
        <f>SUM(D222-E222)</f>
        <v>0</v>
      </c>
      <c r="G222" s="7"/>
    </row>
    <row r="223" spans="1:7" x14ac:dyDescent="0.25">
      <c r="A223" s="25" t="s">
        <v>13</v>
      </c>
      <c r="B223" s="69"/>
      <c r="C223" s="69"/>
      <c r="D223" s="7"/>
      <c r="E223" s="7"/>
      <c r="F223" s="7">
        <f>SUM(D223-E223)</f>
        <v>0</v>
      </c>
      <c r="G223" s="7"/>
    </row>
    <row r="224" spans="1:7" x14ac:dyDescent="0.25">
      <c r="A224" s="29" t="s">
        <v>15</v>
      </c>
      <c r="B224" s="29">
        <f t="shared" ref="B224:G224" si="26">SUM(B222:B223)</f>
        <v>0</v>
      </c>
      <c r="C224" s="29">
        <f t="shared" si="26"/>
        <v>0</v>
      </c>
      <c r="D224" s="48">
        <f t="shared" si="26"/>
        <v>0</v>
      </c>
      <c r="E224" s="48">
        <f t="shared" si="26"/>
        <v>0</v>
      </c>
      <c r="F224" s="48">
        <f t="shared" si="26"/>
        <v>0</v>
      </c>
      <c r="G224" s="48">
        <f t="shared" si="26"/>
        <v>0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64"/>
      <c r="C229" s="64"/>
      <c r="D229" s="7"/>
      <c r="E229" s="7"/>
      <c r="F229" s="7">
        <f>SUM(D229-E229)</f>
        <v>0</v>
      </c>
      <c r="G229" s="7"/>
    </row>
    <row r="230" spans="1:7" x14ac:dyDescent="0.25">
      <c r="A230" s="25" t="s">
        <v>13</v>
      </c>
      <c r="B230" s="64"/>
      <c r="C230" s="64"/>
      <c r="D230" s="7"/>
      <c r="E230" s="7"/>
      <c r="F230" s="7">
        <f>SUM(D230-E230)</f>
        <v>0</v>
      </c>
      <c r="G230" s="7"/>
    </row>
    <row r="231" spans="1:7" x14ac:dyDescent="0.25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64"/>
      <c r="C232" s="64"/>
      <c r="D232" s="7"/>
      <c r="E232" s="7"/>
      <c r="F232" s="7">
        <f>SUM(D232-E232)</f>
        <v>0</v>
      </c>
      <c r="G232" s="7"/>
    </row>
    <row r="233" spans="1:7" x14ac:dyDescent="0.25">
      <c r="A233" s="25" t="s">
        <v>14</v>
      </c>
      <c r="B233" s="64"/>
      <c r="C233" s="64"/>
      <c r="D233" s="7"/>
      <c r="E233" s="7"/>
      <c r="F233" s="7">
        <f>SUM(D233-E233)</f>
        <v>0</v>
      </c>
      <c r="G233" s="7"/>
    </row>
    <row r="234" spans="1:7" x14ac:dyDescent="0.25">
      <c r="A234" s="29" t="s">
        <v>15</v>
      </c>
      <c r="B234" s="29">
        <f t="shared" ref="B234:G234" si="27">SUM(B229:B233)</f>
        <v>0</v>
      </c>
      <c r="C234" s="29">
        <f t="shared" si="27"/>
        <v>0</v>
      </c>
      <c r="D234" s="48">
        <f t="shared" si="27"/>
        <v>0</v>
      </c>
      <c r="E234" s="48">
        <f t="shared" si="27"/>
        <v>0</v>
      </c>
      <c r="F234" s="48">
        <f t="shared" si="27"/>
        <v>0</v>
      </c>
      <c r="G234" s="48">
        <f t="shared" si="27"/>
        <v>0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64"/>
      <c r="C239" s="64"/>
      <c r="D239" s="7"/>
      <c r="E239" s="7"/>
      <c r="F239" s="7">
        <f>SUM(D239-E239)</f>
        <v>0</v>
      </c>
      <c r="G239" s="7"/>
    </row>
    <row r="240" spans="1:7" x14ac:dyDescent="0.25">
      <c r="A240" s="25" t="s">
        <v>13</v>
      </c>
      <c r="B240" s="64"/>
      <c r="C240" s="64"/>
      <c r="D240" s="7"/>
      <c r="E240" s="7"/>
      <c r="F240" s="7">
        <f>SUM(D240-E240)</f>
        <v>0</v>
      </c>
      <c r="G240" s="7"/>
    </row>
    <row r="241" spans="1:7" x14ac:dyDescent="0.25">
      <c r="A241" s="25" t="s">
        <v>14</v>
      </c>
      <c r="B241" s="64"/>
      <c r="C241" s="64"/>
      <c r="D241" s="7"/>
      <c r="E241" s="7"/>
      <c r="F241" s="7">
        <f>SUM(D241-E241)</f>
        <v>0</v>
      </c>
      <c r="G241" s="7"/>
    </row>
    <row r="242" spans="1:7" x14ac:dyDescent="0.25">
      <c r="A242" s="29" t="s">
        <v>15</v>
      </c>
      <c r="B242" s="29">
        <f>SUM(B239:B241)</f>
        <v>0</v>
      </c>
      <c r="C242" s="29">
        <f>SUM(C239:C241)</f>
        <v>0</v>
      </c>
      <c r="D242" s="48">
        <f t="shared" ref="D242:G242" si="28">SUM(D239:D241)</f>
        <v>0</v>
      </c>
      <c r="E242" s="48">
        <f t="shared" si="28"/>
        <v>0</v>
      </c>
      <c r="F242" s="48">
        <f t="shared" si="28"/>
        <v>0</v>
      </c>
      <c r="G242" s="48">
        <f t="shared" si="28"/>
        <v>0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64"/>
      <c r="C247" s="64"/>
      <c r="D247" s="7"/>
      <c r="E247" s="7"/>
      <c r="F247" s="7">
        <f>SUM(D247-E247)</f>
        <v>0</v>
      </c>
      <c r="G247" s="7"/>
    </row>
    <row r="248" spans="1:7" x14ac:dyDescent="0.25">
      <c r="A248" s="25" t="s">
        <v>13</v>
      </c>
      <c r="B248" s="64"/>
      <c r="C248" s="64"/>
      <c r="D248" s="7"/>
      <c r="E248" s="7"/>
      <c r="F248" s="7">
        <f>SUM(D248-E248)</f>
        <v>0</v>
      </c>
      <c r="G248" s="7"/>
    </row>
    <row r="249" spans="1:7" x14ac:dyDescent="0.25">
      <c r="A249" s="25" t="s">
        <v>14</v>
      </c>
      <c r="B249" s="64"/>
      <c r="C249" s="64"/>
      <c r="D249" s="7"/>
      <c r="E249" s="7"/>
      <c r="F249" s="7">
        <f>SUM(D249-E249)</f>
        <v>0</v>
      </c>
      <c r="G249" s="7"/>
    </row>
    <row r="250" spans="1:7" x14ac:dyDescent="0.25">
      <c r="A250" s="29" t="s">
        <v>15</v>
      </c>
      <c r="B250" s="29">
        <f t="shared" ref="B250:G250" si="29">SUM(B247:B249)</f>
        <v>0</v>
      </c>
      <c r="C250" s="29">
        <f t="shared" si="29"/>
        <v>0</v>
      </c>
      <c r="D250" s="48">
        <f t="shared" si="29"/>
        <v>0</v>
      </c>
      <c r="E250" s="48">
        <f t="shared" si="29"/>
        <v>0</v>
      </c>
      <c r="F250" s="48">
        <f t="shared" si="29"/>
        <v>0</v>
      </c>
      <c r="G250" s="48">
        <f t="shared" si="29"/>
        <v>0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64"/>
      <c r="C255" s="64"/>
      <c r="D255" s="7"/>
      <c r="E255" s="7"/>
      <c r="F255" s="7">
        <f>SUM(D255-E255)</f>
        <v>0</v>
      </c>
      <c r="G255" s="7"/>
    </row>
    <row r="256" spans="1:7" x14ac:dyDescent="0.25">
      <c r="A256" s="25" t="s">
        <v>13</v>
      </c>
      <c r="B256" s="64"/>
      <c r="C256" s="64"/>
      <c r="D256" s="7"/>
      <c r="E256" s="7"/>
      <c r="F256" s="7">
        <f>SUM(D256-E256)</f>
        <v>0</v>
      </c>
      <c r="G256" s="7"/>
    </row>
    <row r="257" spans="1:7" x14ac:dyDescent="0.25">
      <c r="A257" s="25" t="s">
        <v>14</v>
      </c>
      <c r="B257" s="64"/>
      <c r="C257" s="64"/>
      <c r="D257" s="7"/>
      <c r="E257" s="7"/>
      <c r="F257" s="7">
        <f>SUM(D257-E257)</f>
        <v>0</v>
      </c>
      <c r="G257" s="7"/>
    </row>
    <row r="258" spans="1:7" x14ac:dyDescent="0.25">
      <c r="A258" s="29" t="s">
        <v>15</v>
      </c>
      <c r="B258" s="29">
        <f t="shared" ref="B258:G258" si="30">SUM(B255:B257)</f>
        <v>0</v>
      </c>
      <c r="C258" s="29">
        <f t="shared" si="30"/>
        <v>0</v>
      </c>
      <c r="D258" s="48">
        <f t="shared" si="30"/>
        <v>0</v>
      </c>
      <c r="E258" s="48">
        <f t="shared" si="30"/>
        <v>0</v>
      </c>
      <c r="F258" s="48">
        <f t="shared" si="30"/>
        <v>0</v>
      </c>
      <c r="G258" s="48">
        <f t="shared" si="30"/>
        <v>0</v>
      </c>
    </row>
    <row r="259" spans="1:7" x14ac:dyDescent="0.25">
      <c r="A259" s="13"/>
      <c r="B259" s="13"/>
      <c r="C259" s="13"/>
    </row>
    <row r="260" spans="1:7" ht="15.6" x14ac:dyDescent="0.3">
      <c r="A260" s="129" t="s">
        <v>49</v>
      </c>
      <c r="B260" s="129"/>
      <c r="C260" s="129"/>
      <c r="D260" s="129"/>
      <c r="E260" s="129"/>
    </row>
    <row r="261" spans="1:7" ht="16.2" thickBot="1" x14ac:dyDescent="0.35">
      <c r="A261" s="17"/>
      <c r="B261" s="17"/>
      <c r="C261" s="17"/>
      <c r="D261" s="55"/>
      <c r="E261" s="55"/>
    </row>
    <row r="262" spans="1:7" ht="13.5" customHeight="1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8" thickBot="1" x14ac:dyDescent="0.3">
      <c r="A263" s="131"/>
      <c r="B263" s="133"/>
      <c r="C263" s="135"/>
      <c r="D263" s="125"/>
      <c r="E263" s="125"/>
      <c r="F263" s="125"/>
      <c r="G263" s="127"/>
    </row>
    <row r="264" spans="1:7" ht="13.8" thickTop="1" x14ac:dyDescent="0.25"/>
    <row r="265" spans="1:7" x14ac:dyDescent="0.25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5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5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5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5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8" thickBot="1" x14ac:dyDescent="0.3">
      <c r="A270" s="12" t="s">
        <v>15</v>
      </c>
      <c r="B270" s="73">
        <f>SUM(B265:B269)</f>
        <v>0</v>
      </c>
      <c r="C270" s="41">
        <f t="shared" ref="C270:E270" si="31">SUM(C265:C269)</f>
        <v>0</v>
      </c>
      <c r="D270" s="56">
        <f>SUM(D265:D269)</f>
        <v>0</v>
      </c>
      <c r="E270" s="56">
        <f t="shared" si="31"/>
        <v>0</v>
      </c>
      <c r="F270" s="56">
        <f>SUM(F265:F269)</f>
        <v>0</v>
      </c>
      <c r="G270" s="74">
        <f>SUM(G265:G269)</f>
        <v>0</v>
      </c>
    </row>
    <row r="271" spans="1:7" ht="13.8" thickTop="1" x14ac:dyDescent="0.25">
      <c r="A271" s="128"/>
      <c r="B271" s="128"/>
      <c r="C271" s="128"/>
      <c r="D271" s="128"/>
      <c r="E271" s="47"/>
    </row>
    <row r="272" spans="1:7" x14ac:dyDescent="0.25">
      <c r="A272" s="12" t="s">
        <v>57</v>
      </c>
      <c r="B272" s="12"/>
      <c r="C272" s="12"/>
      <c r="D272" s="57"/>
      <c r="E272" s="47"/>
    </row>
    <row r="273" spans="1:1" x14ac:dyDescent="0.25">
      <c r="A273" s="8" t="s">
        <v>58</v>
      </c>
    </row>
    <row r="274" spans="1:1" x14ac:dyDescent="0.25">
      <c r="A274" s="8" t="s">
        <v>59</v>
      </c>
    </row>
    <row r="275" spans="1:1" x14ac:dyDescent="0.25">
      <c r="A275" s="8" t="s">
        <v>60</v>
      </c>
    </row>
    <row r="276" spans="1:1" x14ac:dyDescent="0.25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2023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showWhiteSpace="0" view="pageLayout" topLeftCell="A189" zoomScale="160" zoomScaleNormal="100" zoomScalePageLayoutView="160" workbookViewId="0">
      <selection activeCell="G255" sqref="G255:G257"/>
    </sheetView>
  </sheetViews>
  <sheetFormatPr defaultRowHeight="13.2" x14ac:dyDescent="0.25"/>
  <cols>
    <col min="1" max="1" width="11.88671875" customWidth="1"/>
    <col min="2" max="2" width="7.44140625" bestFit="1" customWidth="1"/>
    <col min="3" max="3" width="7.109375" bestFit="1" customWidth="1"/>
    <col min="4" max="4" width="16.44140625" style="58" customWidth="1"/>
    <col min="5" max="5" width="16.44140625" style="58" bestFit="1" customWidth="1"/>
    <col min="6" max="6" width="15.109375" style="58" bestFit="1" customWidth="1"/>
    <col min="7" max="7" width="13.88671875" style="58" customWidth="1"/>
    <col min="8" max="8" width="9.5546875" bestFit="1" customWidth="1"/>
    <col min="9" max="9" width="13.88671875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5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5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5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8" thickBot="1" x14ac:dyDescent="0.3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8" thickBot="1" x14ac:dyDescent="0.3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5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5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5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8" thickBot="1" x14ac:dyDescent="0.3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8" thickBot="1" x14ac:dyDescent="0.3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14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14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5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5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5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8" thickBot="1" x14ac:dyDescent="0.3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8" thickBot="1" x14ac:dyDescent="0.3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5">
      <c r="A24" s="31"/>
      <c r="B24" s="31"/>
      <c r="C24" s="31"/>
      <c r="D24" s="50"/>
      <c r="E24" s="50"/>
      <c r="F24" s="50"/>
      <c r="G24" s="50"/>
    </row>
    <row r="25" spans="1:14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14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5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5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5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5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8" thickBot="1" x14ac:dyDescent="0.3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8" thickBot="1" x14ac:dyDescent="0.3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5">
      <c r="A33" s="31"/>
      <c r="B33" s="31"/>
      <c r="C33" s="31"/>
      <c r="D33" s="50"/>
      <c r="E33" s="50"/>
      <c r="F33" s="50"/>
      <c r="G33" s="50"/>
    </row>
    <row r="34" spans="1:8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8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5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5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5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5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8" thickBot="1" x14ac:dyDescent="0.3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8" thickBot="1" x14ac:dyDescent="0.3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5">
      <c r="A42" s="31"/>
      <c r="B42" s="31"/>
      <c r="C42" s="31"/>
      <c r="D42" s="50"/>
      <c r="E42" s="50"/>
      <c r="F42" s="50"/>
      <c r="G42" s="50"/>
    </row>
    <row r="43" spans="1:8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8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5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5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5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8" thickBot="1" x14ac:dyDescent="0.3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8" thickBot="1" x14ac:dyDescent="0.3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5">
      <c r="A50" s="31"/>
      <c r="B50" s="31"/>
      <c r="C50" s="31"/>
      <c r="D50" s="50"/>
      <c r="E50" s="50"/>
      <c r="F50" s="50"/>
      <c r="G50" s="50"/>
    </row>
    <row r="51" spans="1:8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8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5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5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5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8" thickBot="1" x14ac:dyDescent="0.3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8" thickBot="1" x14ac:dyDescent="0.3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5">
      <c r="A58" s="31"/>
      <c r="B58" s="31"/>
      <c r="C58" s="31"/>
      <c r="D58" s="50"/>
      <c r="E58" s="50"/>
      <c r="F58" s="50"/>
      <c r="G58" s="50"/>
    </row>
    <row r="59" spans="1:8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8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5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5">
      <c r="A62" s="83" t="s">
        <v>12</v>
      </c>
      <c r="B62" s="80"/>
      <c r="C62" s="80"/>
      <c r="D62" s="81"/>
      <c r="E62" s="81"/>
      <c r="F62" s="82"/>
      <c r="G62" s="82"/>
    </row>
    <row r="63" spans="1:8" ht="13.8" thickBot="1" x14ac:dyDescent="0.3">
      <c r="A63" s="90" t="s">
        <v>14</v>
      </c>
      <c r="B63" s="91"/>
      <c r="C63" s="91"/>
      <c r="D63" s="92"/>
      <c r="E63" s="92"/>
      <c r="F63" s="93"/>
      <c r="G63" s="93"/>
    </row>
    <row r="64" spans="1:8" ht="13.8" thickBot="1" x14ac:dyDescent="0.3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5">
      <c r="A65" s="31"/>
      <c r="B65" s="31"/>
      <c r="C65" s="31"/>
      <c r="D65" s="50"/>
      <c r="E65" s="50"/>
      <c r="F65" s="50"/>
      <c r="G65" s="50"/>
    </row>
    <row r="66" spans="1:8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8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5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5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5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8" thickBot="1" x14ac:dyDescent="0.3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8" thickBot="1" x14ac:dyDescent="0.3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5">
      <c r="A73" s="31"/>
      <c r="B73" s="31"/>
      <c r="C73" s="31"/>
      <c r="D73" s="50"/>
      <c r="E73" s="50"/>
      <c r="F73" s="50"/>
      <c r="G73" s="50"/>
    </row>
    <row r="74" spans="1:8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8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5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5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5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8" thickBot="1" x14ac:dyDescent="0.3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8" thickBot="1" x14ac:dyDescent="0.3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5">
      <c r="A81" s="31"/>
      <c r="B81" s="31"/>
      <c r="C81" s="31"/>
      <c r="D81" s="50"/>
      <c r="E81" s="50"/>
      <c r="F81" s="50"/>
      <c r="G81" s="50"/>
    </row>
    <row r="82" spans="1:8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8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5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5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5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5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5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8" thickBot="1" x14ac:dyDescent="0.3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8" thickBot="1" x14ac:dyDescent="0.3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5">
      <c r="A91" s="31"/>
      <c r="B91" s="31"/>
      <c r="C91" s="31"/>
      <c r="D91" s="50"/>
      <c r="E91" s="50"/>
      <c r="F91" s="50"/>
      <c r="G91" s="50"/>
    </row>
    <row r="92" spans="1:8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8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5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5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5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8" thickBot="1" x14ac:dyDescent="0.3">
      <c r="A97" s="90" t="s">
        <v>14</v>
      </c>
      <c r="B97" s="98"/>
      <c r="C97" s="98"/>
      <c r="D97" s="81"/>
      <c r="E97" s="92"/>
      <c r="F97" s="93">
        <f>SUM(D97-E97)</f>
        <v>0</v>
      </c>
      <c r="G97" s="92"/>
    </row>
    <row r="98" spans="1:8" ht="13.8" thickBot="1" x14ac:dyDescent="0.3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5">
      <c r="A99" s="31"/>
      <c r="B99" s="31"/>
      <c r="C99" s="31"/>
      <c r="D99" s="50"/>
      <c r="E99" s="50"/>
      <c r="F99" s="50"/>
      <c r="G99" s="50"/>
    </row>
    <row r="100" spans="1:8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8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5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5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5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5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5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8" thickBot="1" x14ac:dyDescent="0.3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8" thickBot="1" x14ac:dyDescent="0.3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5">
      <c r="A109" s="31"/>
      <c r="B109" s="31"/>
      <c r="C109" s="31"/>
      <c r="D109" s="50"/>
      <c r="E109" s="50"/>
      <c r="F109" s="50"/>
      <c r="G109" s="50"/>
    </row>
    <row r="110" spans="1:8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8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5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5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8" thickBot="1" x14ac:dyDescent="0.3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8" thickBot="1" x14ac:dyDescent="0.3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5">
      <c r="A116" s="25"/>
      <c r="B116" s="25"/>
      <c r="C116" s="25"/>
      <c r="D116" s="50"/>
      <c r="E116" s="50"/>
      <c r="F116" s="50"/>
      <c r="G116" s="50"/>
    </row>
    <row r="117" spans="1:8" x14ac:dyDescent="0.25">
      <c r="A117" s="25"/>
      <c r="B117" s="25"/>
      <c r="C117" s="25"/>
      <c r="D117" s="50"/>
      <c r="E117" s="50"/>
      <c r="F117" s="50"/>
      <c r="G117" s="50"/>
    </row>
    <row r="118" spans="1:8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8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5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5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5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8" thickBot="1" x14ac:dyDescent="0.3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8" thickBot="1" x14ac:dyDescent="0.3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5">
      <c r="A125" s="31"/>
      <c r="B125" s="31"/>
      <c r="C125" s="31"/>
      <c r="D125" s="50"/>
      <c r="E125" s="50"/>
      <c r="F125" s="50"/>
      <c r="G125" s="50"/>
    </row>
    <row r="126" spans="1:8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8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5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5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5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8" thickBot="1" x14ac:dyDescent="0.3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8" thickBot="1" x14ac:dyDescent="0.3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5">
      <c r="A133" s="31"/>
      <c r="B133" s="31"/>
      <c r="C133" s="31"/>
      <c r="D133" s="50"/>
      <c r="E133" s="50"/>
      <c r="F133" s="50"/>
      <c r="G133" s="50"/>
    </row>
    <row r="134" spans="1:8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8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5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5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5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8" thickBot="1" x14ac:dyDescent="0.3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8" thickBot="1" x14ac:dyDescent="0.3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5">
      <c r="A141" s="31"/>
      <c r="B141" s="31"/>
      <c r="C141" s="31"/>
      <c r="D141" s="50"/>
      <c r="E141" s="50"/>
      <c r="F141" s="50"/>
      <c r="G141" s="50"/>
    </row>
    <row r="142" spans="1:8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8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5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5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8" thickBot="1" x14ac:dyDescent="0.3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8" thickBot="1" x14ac:dyDescent="0.3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5">
      <c r="A148" s="31"/>
      <c r="B148" s="31"/>
      <c r="C148" s="31"/>
      <c r="D148" s="50"/>
      <c r="E148" s="50"/>
      <c r="F148" s="50"/>
      <c r="G148" s="50"/>
    </row>
    <row r="149" spans="1:8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8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5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5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5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5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8" thickBot="1" x14ac:dyDescent="0.3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8" thickBot="1" x14ac:dyDescent="0.3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5">
      <c r="A157" s="25"/>
      <c r="B157" s="25"/>
      <c r="C157" s="25"/>
      <c r="D157" s="50"/>
      <c r="E157" s="50"/>
      <c r="F157" s="50"/>
      <c r="G157" s="50"/>
    </row>
    <row r="158" spans="1:8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8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5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5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5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5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8" thickBot="1" x14ac:dyDescent="0.3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8" thickBot="1" x14ac:dyDescent="0.3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5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5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8" thickBot="1" x14ac:dyDescent="0.3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8" thickBot="1" x14ac:dyDescent="0.3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5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5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5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8" thickBot="1" x14ac:dyDescent="0.3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8" thickBot="1" x14ac:dyDescent="0.3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5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5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5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5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8" thickBot="1" x14ac:dyDescent="0.3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8" thickBot="1" x14ac:dyDescent="0.3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5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5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5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5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8" thickBot="1" x14ac:dyDescent="0.3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8" thickBot="1" x14ac:dyDescent="0.3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5">
      <c r="A199" s="31"/>
      <c r="B199" s="31"/>
      <c r="C199" s="31"/>
      <c r="D199" s="50"/>
      <c r="E199" s="50"/>
      <c r="F199" s="50"/>
      <c r="G199" s="50"/>
    </row>
    <row r="200" spans="1:8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8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5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5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5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5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5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8" thickBot="1" x14ac:dyDescent="0.3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8" thickBot="1" x14ac:dyDescent="0.3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5">
      <c r="A209" s="31"/>
      <c r="B209" s="31"/>
      <c r="C209" s="31"/>
      <c r="D209" s="50"/>
      <c r="E209" s="50"/>
      <c r="F209" s="50"/>
      <c r="G209" s="50"/>
    </row>
    <row r="210" spans="1:8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8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5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5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5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5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8" thickBot="1" x14ac:dyDescent="0.3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8" thickBot="1" x14ac:dyDescent="0.3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5">
      <c r="A218" s="31"/>
      <c r="B218" s="31"/>
      <c r="C218" s="31"/>
      <c r="D218" s="50"/>
      <c r="E218" s="50"/>
      <c r="F218" s="50"/>
      <c r="G218" s="50"/>
    </row>
    <row r="219" spans="1:8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8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5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5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8" thickBot="1" x14ac:dyDescent="0.3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8" thickBot="1" x14ac:dyDescent="0.3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5">
      <c r="A225" s="31"/>
      <c r="B225" s="31"/>
      <c r="C225" s="31"/>
      <c r="D225" s="50"/>
      <c r="E225" s="50"/>
      <c r="F225" s="50"/>
      <c r="G225" s="50"/>
    </row>
    <row r="226" spans="1:8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8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5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5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5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5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5">
      <c r="A232" s="83" t="s">
        <v>17</v>
      </c>
      <c r="B232" s="88"/>
      <c r="C232" s="88"/>
      <c r="D232" s="81"/>
      <c r="E232" s="81"/>
      <c r="F232" s="82">
        <f>SUM(D232-E232)</f>
        <v>0</v>
      </c>
      <c r="G232" s="81"/>
    </row>
    <row r="233" spans="1:8" ht="13.8" thickBot="1" x14ac:dyDescent="0.3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8" thickBot="1" x14ac:dyDescent="0.3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5">
      <c r="A235" s="31"/>
      <c r="B235" s="31"/>
      <c r="C235" s="31"/>
      <c r="D235" s="50"/>
      <c r="E235" s="50"/>
      <c r="F235" s="50"/>
      <c r="G235" s="50"/>
    </row>
    <row r="236" spans="1:8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8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5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5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5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8" thickBot="1" x14ac:dyDescent="0.3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8" thickBot="1" x14ac:dyDescent="0.3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5">
      <c r="A243" s="31"/>
      <c r="B243" s="31"/>
      <c r="C243" s="31"/>
      <c r="D243" s="50"/>
      <c r="E243" s="50"/>
      <c r="F243" s="50"/>
      <c r="G243" s="50"/>
    </row>
    <row r="244" spans="1:8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8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5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5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5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8" thickBot="1" x14ac:dyDescent="0.3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8" thickBot="1" x14ac:dyDescent="0.3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5">
      <c r="A251" s="31"/>
      <c r="B251" s="31"/>
      <c r="C251" s="31"/>
      <c r="D251" s="50"/>
      <c r="E251" s="50"/>
      <c r="F251" s="50"/>
      <c r="G251" s="50"/>
    </row>
    <row r="252" spans="1:8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8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5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5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5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8" thickBot="1" x14ac:dyDescent="0.3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8" thickBot="1" x14ac:dyDescent="0.3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5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6" x14ac:dyDescent="0.3">
      <c r="A260" s="129" t="s">
        <v>49</v>
      </c>
      <c r="B260" s="129"/>
      <c r="C260" s="129"/>
      <c r="D260" s="129"/>
      <c r="E260" s="129"/>
      <c r="F260" s="39"/>
      <c r="G260" s="39"/>
      <c r="I260" s="1"/>
      <c r="J260" s="71"/>
    </row>
    <row r="261" spans="1:10" ht="16.2" thickBot="1" x14ac:dyDescent="0.35">
      <c r="A261" s="17"/>
      <c r="B261" s="17"/>
      <c r="C261" s="17"/>
      <c r="D261" s="55"/>
      <c r="E261" s="55"/>
      <c r="F261" s="39"/>
      <c r="G261" s="39"/>
      <c r="I261" s="1"/>
    </row>
    <row r="262" spans="1:10" ht="13.8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10" x14ac:dyDescent="0.25">
      <c r="A263" s="140"/>
      <c r="B263" s="141"/>
      <c r="C263" s="142"/>
      <c r="D263" s="138"/>
      <c r="E263" s="138"/>
      <c r="F263" s="138"/>
      <c r="G263" s="139"/>
    </row>
    <row r="264" spans="1:10" x14ac:dyDescent="0.25">
      <c r="A264" s="109"/>
      <c r="B264" s="109"/>
      <c r="C264" s="109"/>
      <c r="D264" s="110"/>
      <c r="E264" s="110"/>
      <c r="F264" s="110"/>
      <c r="G264" s="110"/>
    </row>
    <row r="265" spans="1:10" x14ac:dyDescent="0.25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5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5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5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8" thickBot="1" x14ac:dyDescent="0.3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8" thickBot="1" x14ac:dyDescent="0.3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5">
      <c r="A271" s="128"/>
      <c r="B271" s="128"/>
      <c r="C271" s="128"/>
      <c r="D271" s="128"/>
      <c r="E271" s="47"/>
      <c r="F271" s="39"/>
      <c r="G271" s="39"/>
    </row>
    <row r="272" spans="1:10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2024</vt:lpstr>
      <vt:lpstr>1st FY 2024</vt:lpstr>
      <vt:lpstr>2nd FY 2024</vt:lpstr>
      <vt:lpstr>3rd FY 2024</vt:lpstr>
      <vt:lpstr>4th FY 2024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 (DPS)</cp:lastModifiedBy>
  <cp:lastPrinted>2024-01-04T18:45:25Z</cp:lastPrinted>
  <dcterms:created xsi:type="dcterms:W3CDTF">2001-07-11T20:25:32Z</dcterms:created>
  <dcterms:modified xsi:type="dcterms:W3CDTF">2024-01-05T21:15:04Z</dcterms:modified>
</cp:coreProperties>
</file>